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PROJECTS\Northeast_Area_Study_Update_FY20\Recommendations\Final Recs\"/>
    </mc:Choice>
  </mc:AlternateContent>
  <xr:revisionPtr revIDLastSave="0" documentId="13_ncr:1_{019EE0D9-30EA-423E-891B-A256ECFA5B6C}" xr6:coauthVersionLast="45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NEAS_GSIs" sheetId="1" r:id="rId1"/>
    <sheet name="NEAS_Roadways" sheetId="2" r:id="rId2"/>
    <sheet name="NEAS_BikePed" sheetId="3" r:id="rId3"/>
    <sheet name="NEAS_Transit" sheetId="4" r:id="rId4"/>
  </sheets>
  <definedNames>
    <definedName name="_xlnm._FilterDatabase" localSheetId="2" hidden="1">NEAS_BikePed!$A$1:$T$294</definedName>
    <definedName name="_xlnm._FilterDatabase" localSheetId="0" hidden="1">NEAS_GSIs!$A$1:$AD$50</definedName>
    <definedName name="_xlnm._FilterDatabase" localSheetId="1" hidden="1">NEAS_Roadways!$A$1:$Z$359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8" i="2" l="1"/>
  <c r="V267" i="2"/>
  <c r="V266" i="2"/>
  <c r="X8" i="3" l="1"/>
  <c r="X9" i="3"/>
  <c r="X10" i="3"/>
  <c r="X11" i="3"/>
  <c r="X12" i="3"/>
  <c r="X13" i="3"/>
  <c r="X14" i="3"/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" i="3"/>
  <c r="R2" i="3" l="1"/>
  <c r="T2" i="3" s="1"/>
  <c r="R3" i="3"/>
  <c r="T3" i="3" s="1"/>
  <c r="R4" i="3"/>
  <c r="T4" i="3" s="1"/>
  <c r="R5" i="3"/>
  <c r="T5" i="3" s="1"/>
  <c r="R6" i="3"/>
  <c r="T6" i="3" s="1"/>
  <c r="R7" i="3"/>
  <c r="T7" i="3" s="1"/>
  <c r="R8" i="3"/>
  <c r="T8" i="3" s="1"/>
  <c r="R9" i="3"/>
  <c r="T9" i="3" s="1"/>
  <c r="R10" i="3"/>
  <c r="T10" i="3" s="1"/>
  <c r="R11" i="3"/>
  <c r="T11" i="3" s="1"/>
  <c r="R12" i="3"/>
  <c r="T12" i="3" s="1"/>
  <c r="R13" i="3"/>
  <c r="T13" i="3" s="1"/>
  <c r="R14" i="3"/>
  <c r="T14" i="3" s="1"/>
  <c r="R15" i="3"/>
  <c r="T15" i="3" s="1"/>
  <c r="R16" i="3"/>
  <c r="T16" i="3" s="1"/>
  <c r="R17" i="3"/>
  <c r="T17" i="3" s="1"/>
  <c r="R18" i="3"/>
  <c r="T18" i="3" s="1"/>
  <c r="R19" i="3"/>
  <c r="T19" i="3" s="1"/>
  <c r="R20" i="3"/>
  <c r="T20" i="3" s="1"/>
  <c r="R21" i="3"/>
  <c r="T21" i="3" s="1"/>
  <c r="R22" i="3"/>
  <c r="T22" i="3" s="1"/>
  <c r="R23" i="3"/>
  <c r="T23" i="3" s="1"/>
  <c r="R24" i="3"/>
  <c r="T24" i="3" s="1"/>
  <c r="R25" i="3"/>
  <c r="T25" i="3" s="1"/>
  <c r="R26" i="3"/>
  <c r="T26" i="3" s="1"/>
  <c r="R27" i="3"/>
  <c r="T27" i="3" s="1"/>
  <c r="R28" i="3"/>
  <c r="T28" i="3" s="1"/>
  <c r="R29" i="3"/>
  <c r="T29" i="3" s="1"/>
  <c r="R30" i="3"/>
  <c r="T30" i="3" s="1"/>
  <c r="R31" i="3"/>
  <c r="T31" i="3" s="1"/>
  <c r="R32" i="3"/>
  <c r="T32" i="3" s="1"/>
  <c r="R33" i="3"/>
  <c r="T33" i="3" s="1"/>
  <c r="R34" i="3"/>
  <c r="T34" i="3" s="1"/>
  <c r="R35" i="3"/>
  <c r="T35" i="3" s="1"/>
  <c r="R36" i="3"/>
  <c r="T36" i="3" s="1"/>
  <c r="R37" i="3"/>
  <c r="T37" i="3" s="1"/>
  <c r="R38" i="3"/>
  <c r="T38" i="3" s="1"/>
  <c r="R39" i="3"/>
  <c r="T39" i="3" s="1"/>
  <c r="R40" i="3"/>
  <c r="T40" i="3" s="1"/>
  <c r="R41" i="3"/>
  <c r="T41" i="3" s="1"/>
  <c r="R42" i="3"/>
  <c r="T42" i="3" s="1"/>
  <c r="R43" i="3"/>
  <c r="T43" i="3" s="1"/>
  <c r="R44" i="3"/>
  <c r="T44" i="3" s="1"/>
  <c r="R45" i="3"/>
  <c r="T45" i="3" s="1"/>
  <c r="R46" i="3"/>
  <c r="T46" i="3" s="1"/>
  <c r="R47" i="3"/>
  <c r="T47" i="3" s="1"/>
  <c r="R48" i="3"/>
  <c r="T48" i="3" s="1"/>
  <c r="R49" i="3"/>
  <c r="T49" i="3" s="1"/>
  <c r="R50" i="3"/>
  <c r="T50" i="3" s="1"/>
  <c r="R51" i="3"/>
  <c r="T51" i="3" s="1"/>
  <c r="R52" i="3"/>
  <c r="T52" i="3" s="1"/>
  <c r="R53" i="3"/>
  <c r="T53" i="3" s="1"/>
  <c r="R54" i="3"/>
  <c r="T54" i="3" s="1"/>
  <c r="R55" i="3"/>
  <c r="T55" i="3" s="1"/>
  <c r="R56" i="3"/>
  <c r="T56" i="3" s="1"/>
  <c r="R57" i="3"/>
  <c r="T57" i="3" s="1"/>
  <c r="R58" i="3"/>
  <c r="T58" i="3" s="1"/>
  <c r="R59" i="3"/>
  <c r="T59" i="3" s="1"/>
  <c r="R60" i="3"/>
  <c r="T60" i="3" s="1"/>
  <c r="R61" i="3"/>
  <c r="T61" i="3" s="1"/>
  <c r="R62" i="3"/>
  <c r="T62" i="3" s="1"/>
  <c r="R63" i="3"/>
  <c r="T63" i="3" s="1"/>
  <c r="R64" i="3"/>
  <c r="T64" i="3" s="1"/>
  <c r="R65" i="3"/>
  <c r="T65" i="3" s="1"/>
  <c r="R66" i="3"/>
  <c r="T66" i="3" s="1"/>
  <c r="R67" i="3"/>
  <c r="T67" i="3" s="1"/>
  <c r="R68" i="3"/>
  <c r="T68" i="3" s="1"/>
  <c r="R69" i="3"/>
  <c r="T69" i="3" s="1"/>
  <c r="R70" i="3"/>
  <c r="T70" i="3" s="1"/>
  <c r="R71" i="3"/>
  <c r="T71" i="3" s="1"/>
  <c r="R72" i="3"/>
  <c r="T72" i="3" s="1"/>
  <c r="R73" i="3"/>
  <c r="T73" i="3" s="1"/>
  <c r="R74" i="3"/>
  <c r="T74" i="3" s="1"/>
  <c r="R75" i="3"/>
  <c r="T75" i="3" s="1"/>
  <c r="R76" i="3"/>
  <c r="T76" i="3" s="1"/>
  <c r="R77" i="3"/>
  <c r="T77" i="3" s="1"/>
  <c r="R78" i="3"/>
  <c r="T78" i="3" s="1"/>
  <c r="R79" i="3"/>
  <c r="T79" i="3" s="1"/>
  <c r="R80" i="3"/>
  <c r="T80" i="3" s="1"/>
  <c r="R81" i="3"/>
  <c r="T81" i="3" s="1"/>
  <c r="R82" i="3"/>
  <c r="T82" i="3" s="1"/>
  <c r="R83" i="3"/>
  <c r="T83" i="3" s="1"/>
  <c r="R84" i="3"/>
  <c r="T84" i="3" s="1"/>
  <c r="R85" i="3"/>
  <c r="T85" i="3" s="1"/>
  <c r="R86" i="3"/>
  <c r="T86" i="3" s="1"/>
  <c r="R87" i="3"/>
  <c r="T87" i="3" s="1"/>
  <c r="R88" i="3"/>
  <c r="T88" i="3" s="1"/>
  <c r="R89" i="3"/>
  <c r="T89" i="3" s="1"/>
  <c r="R90" i="3"/>
  <c r="T90" i="3" s="1"/>
  <c r="R91" i="3"/>
  <c r="T91" i="3" s="1"/>
  <c r="R92" i="3"/>
  <c r="T92" i="3" s="1"/>
  <c r="R93" i="3"/>
  <c r="T93" i="3" s="1"/>
  <c r="R94" i="3"/>
  <c r="T94" i="3" s="1"/>
  <c r="R95" i="3"/>
  <c r="T95" i="3" s="1"/>
  <c r="R96" i="3"/>
  <c r="T96" i="3" s="1"/>
  <c r="R97" i="3"/>
  <c r="T97" i="3" s="1"/>
  <c r="R98" i="3"/>
  <c r="T98" i="3" s="1"/>
  <c r="R99" i="3"/>
  <c r="T99" i="3" s="1"/>
  <c r="R100" i="3"/>
  <c r="T100" i="3" s="1"/>
  <c r="R101" i="3"/>
  <c r="T101" i="3" s="1"/>
  <c r="R102" i="3"/>
  <c r="T102" i="3" s="1"/>
  <c r="R103" i="3"/>
  <c r="T103" i="3" s="1"/>
  <c r="R104" i="3"/>
  <c r="T104" i="3" s="1"/>
  <c r="R105" i="3"/>
  <c r="T105" i="3" s="1"/>
  <c r="R106" i="3"/>
  <c r="T106" i="3" s="1"/>
  <c r="R107" i="3"/>
  <c r="T107" i="3" s="1"/>
  <c r="R108" i="3"/>
  <c r="T108" i="3" s="1"/>
  <c r="R109" i="3"/>
  <c r="T109" i="3" s="1"/>
  <c r="R110" i="3"/>
  <c r="T110" i="3" s="1"/>
  <c r="R111" i="3"/>
  <c r="T111" i="3" s="1"/>
  <c r="R112" i="3"/>
  <c r="T112" i="3" s="1"/>
  <c r="R113" i="3"/>
  <c r="T113" i="3" s="1"/>
  <c r="R114" i="3"/>
  <c r="T114" i="3" s="1"/>
  <c r="R115" i="3"/>
  <c r="T115" i="3" s="1"/>
  <c r="R116" i="3"/>
  <c r="T116" i="3" s="1"/>
  <c r="R117" i="3"/>
  <c r="T117" i="3" s="1"/>
  <c r="R118" i="3"/>
  <c r="T118" i="3" s="1"/>
  <c r="R119" i="3"/>
  <c r="T119" i="3" s="1"/>
  <c r="R120" i="3"/>
  <c r="T120" i="3" s="1"/>
  <c r="R121" i="3"/>
  <c r="T121" i="3" s="1"/>
  <c r="R122" i="3"/>
  <c r="T122" i="3" s="1"/>
  <c r="R123" i="3"/>
  <c r="T123" i="3" s="1"/>
  <c r="R124" i="3"/>
  <c r="T124" i="3" s="1"/>
  <c r="R125" i="3"/>
  <c r="T125" i="3" s="1"/>
  <c r="R126" i="3"/>
  <c r="T126" i="3" s="1"/>
  <c r="R127" i="3"/>
  <c r="T127" i="3" s="1"/>
  <c r="R128" i="3"/>
  <c r="T128" i="3" s="1"/>
  <c r="R129" i="3"/>
  <c r="T129" i="3" s="1"/>
  <c r="R130" i="3"/>
  <c r="T130" i="3" s="1"/>
  <c r="R131" i="3"/>
  <c r="T131" i="3" s="1"/>
  <c r="R132" i="3"/>
  <c r="T132" i="3" s="1"/>
  <c r="R133" i="3"/>
  <c r="T133" i="3" s="1"/>
  <c r="R134" i="3"/>
  <c r="T134" i="3" s="1"/>
  <c r="R135" i="3"/>
  <c r="T135" i="3" s="1"/>
  <c r="R136" i="3"/>
  <c r="T136" i="3" s="1"/>
  <c r="R137" i="3"/>
  <c r="T137" i="3" s="1"/>
  <c r="R138" i="3"/>
  <c r="T138" i="3" s="1"/>
  <c r="R139" i="3"/>
  <c r="T139" i="3" s="1"/>
  <c r="R140" i="3"/>
  <c r="T140" i="3" s="1"/>
  <c r="R141" i="3"/>
  <c r="T141" i="3" s="1"/>
  <c r="R142" i="3"/>
  <c r="T142" i="3" s="1"/>
  <c r="R143" i="3"/>
  <c r="T143" i="3" s="1"/>
  <c r="R144" i="3"/>
  <c r="T144" i="3" s="1"/>
  <c r="R145" i="3"/>
  <c r="T145" i="3" s="1"/>
  <c r="R146" i="3"/>
  <c r="T146" i="3" s="1"/>
  <c r="R147" i="3"/>
  <c r="T147" i="3" s="1"/>
  <c r="R148" i="3"/>
  <c r="T148" i="3" s="1"/>
  <c r="R149" i="3"/>
  <c r="T149" i="3" s="1"/>
  <c r="R150" i="3"/>
  <c r="T150" i="3" s="1"/>
  <c r="R151" i="3"/>
  <c r="T151" i="3" s="1"/>
  <c r="R152" i="3"/>
  <c r="T152" i="3" s="1"/>
  <c r="R153" i="3"/>
  <c r="T153" i="3" s="1"/>
  <c r="R154" i="3"/>
  <c r="T154" i="3" s="1"/>
  <c r="R155" i="3"/>
  <c r="T155" i="3" s="1"/>
  <c r="R156" i="3"/>
  <c r="T156" i="3" s="1"/>
  <c r="R157" i="3"/>
  <c r="T157" i="3" s="1"/>
  <c r="R158" i="3"/>
  <c r="T158" i="3" s="1"/>
  <c r="R159" i="3"/>
  <c r="T159" i="3" s="1"/>
  <c r="R160" i="3"/>
  <c r="T160" i="3" s="1"/>
  <c r="R161" i="3"/>
  <c r="T161" i="3" s="1"/>
  <c r="R162" i="3"/>
  <c r="T162" i="3" s="1"/>
  <c r="R163" i="3"/>
  <c r="T163" i="3" s="1"/>
  <c r="R164" i="3"/>
  <c r="T164" i="3" s="1"/>
  <c r="R165" i="3"/>
  <c r="T165" i="3" s="1"/>
  <c r="R166" i="3"/>
  <c r="T166" i="3" s="1"/>
  <c r="R167" i="3"/>
  <c r="T167" i="3" s="1"/>
  <c r="R168" i="3"/>
  <c r="T168" i="3" s="1"/>
  <c r="R169" i="3"/>
  <c r="T169" i="3" s="1"/>
  <c r="R170" i="3"/>
  <c r="T170" i="3" s="1"/>
  <c r="R171" i="3"/>
  <c r="T171" i="3" s="1"/>
  <c r="R172" i="3"/>
  <c r="T172" i="3" s="1"/>
  <c r="R173" i="3"/>
  <c r="T173" i="3" s="1"/>
  <c r="R174" i="3"/>
  <c r="T174" i="3" s="1"/>
  <c r="R175" i="3"/>
  <c r="T175" i="3" s="1"/>
  <c r="R176" i="3"/>
  <c r="T176" i="3" s="1"/>
  <c r="R177" i="3"/>
  <c r="T177" i="3" s="1"/>
  <c r="R178" i="3"/>
  <c r="T178" i="3" s="1"/>
  <c r="R179" i="3"/>
  <c r="T179" i="3" s="1"/>
  <c r="R180" i="3"/>
  <c r="T180" i="3" s="1"/>
  <c r="R181" i="3"/>
  <c r="T181" i="3" s="1"/>
  <c r="R182" i="3"/>
  <c r="T182" i="3" s="1"/>
  <c r="R183" i="3"/>
  <c r="T183" i="3" s="1"/>
  <c r="R184" i="3"/>
  <c r="T184" i="3" s="1"/>
  <c r="R185" i="3"/>
  <c r="T185" i="3" s="1"/>
  <c r="R186" i="3"/>
  <c r="T186" i="3" s="1"/>
  <c r="R187" i="3"/>
  <c r="T187" i="3" s="1"/>
  <c r="R188" i="3"/>
  <c r="T188" i="3" s="1"/>
  <c r="R189" i="3"/>
  <c r="T189" i="3" s="1"/>
  <c r="R190" i="3"/>
  <c r="T190" i="3" s="1"/>
  <c r="R191" i="3"/>
  <c r="T191" i="3" s="1"/>
  <c r="R192" i="3"/>
  <c r="T192" i="3" s="1"/>
  <c r="R193" i="3"/>
  <c r="T193" i="3" s="1"/>
  <c r="R194" i="3"/>
  <c r="T194" i="3" s="1"/>
  <c r="R195" i="3"/>
  <c r="T195" i="3" s="1"/>
  <c r="R196" i="3"/>
  <c r="T196" i="3" s="1"/>
  <c r="R197" i="3"/>
  <c r="T197" i="3" s="1"/>
  <c r="R198" i="3"/>
  <c r="T198" i="3" s="1"/>
  <c r="R199" i="3"/>
  <c r="T199" i="3" s="1"/>
  <c r="R200" i="3"/>
  <c r="T200" i="3" s="1"/>
  <c r="R201" i="3"/>
  <c r="T201" i="3" s="1"/>
  <c r="R202" i="3"/>
  <c r="T202" i="3" s="1"/>
  <c r="R203" i="3"/>
  <c r="T203" i="3" s="1"/>
  <c r="R204" i="3"/>
  <c r="T204" i="3" s="1"/>
  <c r="R205" i="3"/>
  <c r="T205" i="3" s="1"/>
  <c r="R206" i="3"/>
  <c r="T206" i="3" s="1"/>
  <c r="R207" i="3"/>
  <c r="T207" i="3" s="1"/>
  <c r="R208" i="3"/>
  <c r="T208" i="3" s="1"/>
  <c r="R209" i="3"/>
  <c r="T209" i="3" s="1"/>
  <c r="R210" i="3"/>
  <c r="T210" i="3" s="1"/>
  <c r="R211" i="3"/>
  <c r="T211" i="3" s="1"/>
  <c r="R212" i="3"/>
  <c r="T212" i="3" s="1"/>
  <c r="R213" i="3"/>
  <c r="T213" i="3" s="1"/>
  <c r="R214" i="3"/>
  <c r="T214" i="3" s="1"/>
  <c r="R215" i="3"/>
  <c r="T215" i="3" s="1"/>
  <c r="R216" i="3"/>
  <c r="T216" i="3" s="1"/>
  <c r="R217" i="3"/>
  <c r="T217" i="3" s="1"/>
  <c r="R218" i="3"/>
  <c r="T218" i="3" s="1"/>
  <c r="R219" i="3"/>
  <c r="T219" i="3" s="1"/>
  <c r="R220" i="3"/>
  <c r="T220" i="3" s="1"/>
  <c r="R221" i="3"/>
  <c r="T221" i="3" s="1"/>
  <c r="R222" i="3"/>
  <c r="T222" i="3" s="1"/>
  <c r="R223" i="3"/>
  <c r="T223" i="3" s="1"/>
  <c r="R224" i="3"/>
  <c r="T224" i="3" s="1"/>
  <c r="R225" i="3"/>
  <c r="T225" i="3" s="1"/>
  <c r="R226" i="3"/>
  <c r="T226" i="3" s="1"/>
  <c r="R227" i="3"/>
  <c r="T227" i="3" s="1"/>
  <c r="R228" i="3"/>
  <c r="T228" i="3" s="1"/>
  <c r="R229" i="3"/>
  <c r="T229" i="3" s="1"/>
  <c r="R230" i="3"/>
  <c r="T230" i="3" s="1"/>
  <c r="R231" i="3"/>
  <c r="T231" i="3" s="1"/>
  <c r="R232" i="3"/>
  <c r="T232" i="3" s="1"/>
  <c r="R233" i="3"/>
  <c r="T233" i="3" s="1"/>
  <c r="R234" i="3"/>
  <c r="T234" i="3" s="1"/>
  <c r="R235" i="3"/>
  <c r="T235" i="3" s="1"/>
  <c r="R236" i="3"/>
  <c r="T236" i="3" s="1"/>
  <c r="R237" i="3"/>
  <c r="T237" i="3" s="1"/>
  <c r="R238" i="3"/>
  <c r="T238" i="3" s="1"/>
  <c r="R239" i="3"/>
  <c r="T239" i="3" s="1"/>
  <c r="R240" i="3"/>
  <c r="T240" i="3" s="1"/>
  <c r="R241" i="3"/>
  <c r="T241" i="3" s="1"/>
  <c r="R242" i="3"/>
  <c r="T242" i="3" s="1"/>
  <c r="R243" i="3"/>
  <c r="T243" i="3" s="1"/>
  <c r="R244" i="3"/>
  <c r="T244" i="3" s="1"/>
  <c r="R245" i="3"/>
  <c r="T245" i="3" s="1"/>
  <c r="R246" i="3"/>
  <c r="T246" i="3" s="1"/>
  <c r="R247" i="3"/>
  <c r="T247" i="3" s="1"/>
  <c r="R248" i="3"/>
  <c r="T248" i="3" s="1"/>
  <c r="R249" i="3"/>
  <c r="T249" i="3" s="1"/>
  <c r="R250" i="3"/>
  <c r="T250" i="3" s="1"/>
  <c r="R251" i="3"/>
  <c r="T251" i="3" s="1"/>
  <c r="R252" i="3"/>
  <c r="T252" i="3" s="1"/>
  <c r="R253" i="3"/>
  <c r="T253" i="3" s="1"/>
  <c r="R254" i="3"/>
  <c r="T254" i="3" s="1"/>
  <c r="R255" i="3"/>
  <c r="T255" i="3" s="1"/>
  <c r="R256" i="3"/>
  <c r="T256" i="3" s="1"/>
  <c r="R257" i="3"/>
  <c r="T257" i="3" s="1"/>
  <c r="R258" i="3"/>
  <c r="T258" i="3" s="1"/>
  <c r="R259" i="3"/>
  <c r="T259" i="3" s="1"/>
  <c r="R260" i="3"/>
  <c r="T260" i="3" s="1"/>
  <c r="R294" i="3"/>
  <c r="T294" i="3" s="1"/>
  <c r="R263" i="3"/>
  <c r="T263" i="3" s="1"/>
  <c r="R264" i="3"/>
  <c r="T264" i="3" s="1"/>
  <c r="R265" i="3"/>
  <c r="T265" i="3" s="1"/>
  <c r="R266" i="3"/>
  <c r="T266" i="3" s="1"/>
  <c r="R267" i="3"/>
  <c r="T267" i="3" s="1"/>
  <c r="R268" i="3"/>
  <c r="T268" i="3" s="1"/>
  <c r="R269" i="3"/>
  <c r="T269" i="3" s="1"/>
  <c r="R270" i="3"/>
  <c r="T270" i="3" s="1"/>
  <c r="R271" i="3"/>
  <c r="T271" i="3" s="1"/>
  <c r="R272" i="3"/>
  <c r="T272" i="3" s="1"/>
  <c r="R273" i="3"/>
  <c r="T273" i="3" s="1"/>
  <c r="R274" i="3"/>
  <c r="T274" i="3" s="1"/>
  <c r="R275" i="3"/>
  <c r="T275" i="3" s="1"/>
  <c r="R276" i="3"/>
  <c r="T276" i="3" s="1"/>
  <c r="R277" i="3"/>
  <c r="T277" i="3" s="1"/>
  <c r="R278" i="3"/>
  <c r="T278" i="3" s="1"/>
  <c r="R279" i="3"/>
  <c r="T279" i="3" s="1"/>
  <c r="R280" i="3"/>
  <c r="T280" i="3" s="1"/>
  <c r="R281" i="3"/>
  <c r="T281" i="3" s="1"/>
  <c r="R282" i="3"/>
  <c r="T282" i="3" s="1"/>
  <c r="R283" i="3"/>
  <c r="T283" i="3" s="1"/>
  <c r="R284" i="3"/>
  <c r="T284" i="3" s="1"/>
  <c r="R285" i="3"/>
  <c r="T285" i="3" s="1"/>
  <c r="R286" i="3"/>
  <c r="T286" i="3" s="1"/>
  <c r="R287" i="3"/>
  <c r="T287" i="3" s="1"/>
  <c r="R288" i="3"/>
  <c r="T288" i="3" s="1"/>
  <c r="R289" i="3"/>
  <c r="T289" i="3" s="1"/>
  <c r="R290" i="3"/>
  <c r="T290" i="3" s="1"/>
  <c r="R291" i="3"/>
  <c r="T291" i="3" s="1"/>
  <c r="R292" i="3"/>
  <c r="T292" i="3" s="1"/>
  <c r="R293" i="3"/>
  <c r="T293" i="3" s="1"/>
  <c r="R261" i="3"/>
  <c r="T261" i="3" s="1"/>
  <c r="R262" i="3"/>
  <c r="T262" i="3" s="1"/>
  <c r="V345" i="2" l="1"/>
  <c r="X345" i="2" s="1"/>
  <c r="V352" i="2"/>
  <c r="X352" i="2" s="1"/>
  <c r="V353" i="2"/>
  <c r="X353" i="2" s="1"/>
  <c r="V354" i="2"/>
  <c r="X354" i="2" s="1"/>
  <c r="V355" i="2"/>
  <c r="X355" i="2" s="1"/>
  <c r="V356" i="2"/>
  <c r="X356" i="2" s="1"/>
  <c r="V357" i="2"/>
  <c r="X357" i="2" s="1"/>
  <c r="V358" i="2"/>
  <c r="X358" i="2" s="1"/>
  <c r="AA50" i="1"/>
  <c r="AC50" i="1" s="1"/>
  <c r="AA49" i="1"/>
  <c r="AC49" i="1" s="1"/>
  <c r="AA48" i="1"/>
  <c r="AC48" i="1" s="1"/>
  <c r="AA47" i="1"/>
  <c r="AC47" i="1" s="1"/>
  <c r="AA46" i="1"/>
  <c r="AC46" i="1" s="1"/>
  <c r="AA45" i="1"/>
  <c r="AC45" i="1" s="1"/>
  <c r="AA44" i="1"/>
  <c r="AC44" i="1" s="1"/>
  <c r="AA43" i="1"/>
  <c r="AC43" i="1" s="1"/>
  <c r="AA42" i="1"/>
  <c r="AC42" i="1" s="1"/>
  <c r="AA40" i="1"/>
  <c r="AC40" i="1" s="1"/>
  <c r="AA41" i="1"/>
  <c r="AC41" i="1" s="1"/>
  <c r="AA39" i="1"/>
  <c r="AC39" i="1" s="1"/>
  <c r="AA38" i="1"/>
  <c r="AC38" i="1" s="1"/>
  <c r="AA37" i="1"/>
  <c r="AC37" i="1" s="1"/>
  <c r="AA36" i="1"/>
  <c r="AC36" i="1" s="1"/>
  <c r="AA35" i="1"/>
  <c r="AC35" i="1" s="1"/>
  <c r="AA34" i="1"/>
  <c r="AC34" i="1" s="1"/>
  <c r="AA32" i="1"/>
  <c r="AC32" i="1" s="1"/>
  <c r="AA31" i="1"/>
  <c r="AC31" i="1" s="1"/>
  <c r="AA30" i="1"/>
  <c r="AC30" i="1" s="1"/>
  <c r="AA27" i="1"/>
  <c r="AC27" i="1" s="1"/>
  <c r="AA26" i="1"/>
  <c r="AC26" i="1" s="1"/>
  <c r="AA24" i="1"/>
  <c r="AC24" i="1" s="1"/>
  <c r="AA23" i="1"/>
  <c r="AC23" i="1" s="1"/>
  <c r="AA22" i="1"/>
  <c r="AC22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A8" i="1"/>
  <c r="AC8" i="1" s="1"/>
  <c r="AA7" i="1"/>
  <c r="AC7" i="1" s="1"/>
  <c r="AA6" i="1"/>
  <c r="AC6" i="1" s="1"/>
  <c r="Z3" i="1"/>
  <c r="AC3" i="1" s="1"/>
  <c r="Z4" i="1"/>
  <c r="AC4" i="1" s="1"/>
  <c r="Z5" i="1"/>
  <c r="AC5" i="1" s="1"/>
  <c r="Z9" i="1"/>
  <c r="AA9" i="1" s="1"/>
  <c r="Z10" i="1"/>
  <c r="AA10" i="1" s="1"/>
  <c r="Z11" i="1"/>
  <c r="AC11" i="1" s="1"/>
  <c r="Z12" i="1"/>
  <c r="AC12" i="1" s="1"/>
  <c r="Z19" i="1"/>
  <c r="AC19" i="1" s="1"/>
  <c r="Z20" i="1"/>
  <c r="AA20" i="1" s="1"/>
  <c r="Z21" i="1"/>
  <c r="AC21" i="1" s="1"/>
  <c r="Z25" i="1"/>
  <c r="AC25" i="1" s="1"/>
  <c r="Z28" i="1"/>
  <c r="AC28" i="1" s="1"/>
  <c r="Z29" i="1"/>
  <c r="AC29" i="1" s="1"/>
  <c r="Z33" i="1"/>
  <c r="AC33" i="1" s="1"/>
  <c r="Z2" i="1"/>
  <c r="AC2" i="1" s="1"/>
  <c r="AA33" i="1" l="1"/>
  <c r="AC10" i="1"/>
  <c r="AC9" i="1"/>
  <c r="AA2" i="1"/>
  <c r="AA25" i="1"/>
  <c r="AA12" i="1"/>
  <c r="AA11" i="1"/>
  <c r="AA19" i="1"/>
  <c r="AC20" i="1"/>
  <c r="AA29" i="1"/>
  <c r="AA5" i="1"/>
  <c r="AA28" i="1"/>
  <c r="AA4" i="1"/>
  <c r="AA3" i="1"/>
  <c r="AA21" i="1"/>
  <c r="X2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3" i="2"/>
  <c r="X202" i="2"/>
  <c r="X201" i="2"/>
  <c r="X200" i="2"/>
  <c r="X199" i="2"/>
  <c r="X198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68" i="2"/>
  <c r="X167" i="2"/>
  <c r="X163" i="2"/>
  <c r="X161" i="2"/>
  <c r="X154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5" i="2"/>
  <c r="X34" i="2"/>
  <c r="X33" i="2"/>
  <c r="X32" i="2"/>
  <c r="X31" i="2"/>
  <c r="X30" i="2"/>
  <c r="X29" i="2"/>
  <c r="X28" i="2"/>
  <c r="X27" i="2"/>
  <c r="X26" i="2"/>
  <c r="X25" i="2"/>
  <c r="X23" i="2"/>
  <c r="X22" i="2"/>
  <c r="X21" i="2"/>
  <c r="X20" i="2"/>
  <c r="X19" i="2"/>
  <c r="X18" i="2"/>
  <c r="X17" i="2"/>
  <c r="X16" i="2"/>
  <c r="X15" i="2"/>
  <c r="X14" i="2"/>
  <c r="X13" i="2"/>
  <c r="X11" i="2"/>
  <c r="X10" i="2"/>
  <c r="X9" i="2"/>
  <c r="X8" i="2"/>
  <c r="X7" i="2"/>
  <c r="X6" i="2"/>
  <c r="X5" i="2"/>
  <c r="X4" i="2"/>
  <c r="X3" i="2"/>
  <c r="V225" i="2"/>
  <c r="X225" i="2" s="1"/>
  <c r="V226" i="2"/>
  <c r="X226" i="2" s="1"/>
  <c r="V227" i="2"/>
  <c r="X227" i="2" s="1"/>
  <c r="V228" i="2"/>
  <c r="X228" i="2" s="1"/>
  <c r="V229" i="2"/>
  <c r="X229" i="2" s="1"/>
  <c r="V230" i="2"/>
  <c r="X230" i="2" s="1"/>
  <c r="V231" i="2"/>
  <c r="X231" i="2" s="1"/>
  <c r="V232" i="2"/>
  <c r="X232" i="2" s="1"/>
  <c r="V233" i="2"/>
  <c r="X233" i="2" s="1"/>
  <c r="V234" i="2"/>
  <c r="X234" i="2" s="1"/>
  <c r="V235" i="2"/>
  <c r="X235" i="2" s="1"/>
  <c r="V236" i="2"/>
  <c r="X236" i="2" s="1"/>
  <c r="V237" i="2"/>
  <c r="X237" i="2" s="1"/>
  <c r="V238" i="2"/>
  <c r="X238" i="2" s="1"/>
  <c r="V239" i="2"/>
  <c r="X239" i="2" s="1"/>
  <c r="V240" i="2"/>
  <c r="X240" i="2" s="1"/>
  <c r="V241" i="2"/>
  <c r="V242" i="2"/>
  <c r="X242" i="2" s="1"/>
  <c r="V243" i="2"/>
  <c r="X243" i="2" s="1"/>
  <c r="V244" i="2"/>
  <c r="X244" i="2" s="1"/>
  <c r="V245" i="2"/>
  <c r="X245" i="2" s="1"/>
  <c r="V246" i="2"/>
  <c r="X246" i="2" s="1"/>
  <c r="V247" i="2"/>
  <c r="X247" i="2" s="1"/>
  <c r="V248" i="2"/>
  <c r="X248" i="2" s="1"/>
  <c r="V249" i="2"/>
  <c r="X249" i="2" s="1"/>
  <c r="V250" i="2"/>
  <c r="X250" i="2" s="1"/>
  <c r="V251" i="2"/>
  <c r="X251" i="2" s="1"/>
  <c r="V252" i="2"/>
  <c r="X252" i="2" s="1"/>
  <c r="V253" i="2"/>
  <c r="X253" i="2" s="1"/>
  <c r="V254" i="2"/>
  <c r="X254" i="2" s="1"/>
  <c r="V255" i="2"/>
  <c r="X255" i="2" s="1"/>
  <c r="V256" i="2"/>
  <c r="X256" i="2" s="1"/>
  <c r="V257" i="2"/>
  <c r="X257" i="2" s="1"/>
  <c r="V258" i="2"/>
  <c r="X258" i="2" s="1"/>
  <c r="V259" i="2"/>
  <c r="X259" i="2" s="1"/>
  <c r="V260" i="2"/>
  <c r="X260" i="2" s="1"/>
  <c r="V261" i="2"/>
  <c r="X261" i="2" s="1"/>
  <c r="V262" i="2"/>
  <c r="X262" i="2" s="1"/>
  <c r="V263" i="2"/>
  <c r="X263" i="2" s="1"/>
  <c r="V264" i="2"/>
  <c r="X264" i="2" s="1"/>
  <c r="V265" i="2"/>
  <c r="X265" i="2" s="1"/>
  <c r="V269" i="2"/>
  <c r="X269" i="2" s="1"/>
  <c r="V270" i="2"/>
  <c r="X270" i="2" s="1"/>
  <c r="V271" i="2"/>
  <c r="X271" i="2" s="1"/>
  <c r="V272" i="2"/>
  <c r="X272" i="2" s="1"/>
  <c r="V273" i="2"/>
  <c r="X273" i="2" s="1"/>
  <c r="V274" i="2"/>
  <c r="X274" i="2" s="1"/>
  <c r="V275" i="2"/>
  <c r="X275" i="2" s="1"/>
  <c r="V276" i="2"/>
  <c r="X276" i="2" s="1"/>
  <c r="V277" i="2"/>
  <c r="X277" i="2" s="1"/>
  <c r="V278" i="2"/>
  <c r="X278" i="2" s="1"/>
  <c r="V279" i="2"/>
  <c r="X279" i="2" s="1"/>
  <c r="V280" i="2"/>
  <c r="X280" i="2" s="1"/>
  <c r="V281" i="2"/>
  <c r="X281" i="2" s="1"/>
  <c r="V282" i="2"/>
  <c r="X282" i="2" s="1"/>
  <c r="V283" i="2"/>
  <c r="X283" i="2" s="1"/>
  <c r="V284" i="2"/>
  <c r="X284" i="2" s="1"/>
  <c r="V285" i="2"/>
  <c r="X285" i="2" s="1"/>
  <c r="V286" i="2"/>
  <c r="X286" i="2" s="1"/>
  <c r="V287" i="2"/>
  <c r="X287" i="2" s="1"/>
  <c r="V288" i="2"/>
  <c r="X288" i="2" s="1"/>
  <c r="V289" i="2"/>
  <c r="X289" i="2" s="1"/>
  <c r="V290" i="2"/>
  <c r="X290" i="2" s="1"/>
  <c r="V291" i="2"/>
  <c r="X291" i="2" s="1"/>
  <c r="V292" i="2"/>
  <c r="X292" i="2" s="1"/>
  <c r="V293" i="2"/>
  <c r="X293" i="2" s="1"/>
  <c r="V294" i="2"/>
  <c r="X294" i="2" s="1"/>
  <c r="V295" i="2"/>
  <c r="X295" i="2" s="1"/>
  <c r="V296" i="2"/>
  <c r="X296" i="2" s="1"/>
  <c r="V297" i="2"/>
  <c r="X297" i="2" s="1"/>
  <c r="V298" i="2"/>
  <c r="X298" i="2" s="1"/>
  <c r="V299" i="2"/>
  <c r="X299" i="2" s="1"/>
  <c r="V300" i="2"/>
  <c r="X300" i="2" s="1"/>
  <c r="V301" i="2"/>
  <c r="X301" i="2" s="1"/>
  <c r="V302" i="2"/>
  <c r="X302" i="2" s="1"/>
  <c r="V303" i="2"/>
  <c r="X303" i="2" s="1"/>
  <c r="V304" i="2"/>
  <c r="X304" i="2" s="1"/>
  <c r="V305" i="2"/>
  <c r="X305" i="2" s="1"/>
  <c r="V306" i="2"/>
  <c r="X306" i="2" s="1"/>
  <c r="V307" i="2"/>
  <c r="X307" i="2" s="1"/>
  <c r="V308" i="2"/>
  <c r="X308" i="2" s="1"/>
  <c r="V309" i="2"/>
  <c r="X309" i="2" s="1"/>
  <c r="V310" i="2"/>
  <c r="X310" i="2" s="1"/>
  <c r="V311" i="2"/>
  <c r="X311" i="2" s="1"/>
  <c r="V312" i="2"/>
  <c r="X312" i="2" s="1"/>
  <c r="V313" i="2"/>
  <c r="X313" i="2" s="1"/>
  <c r="V314" i="2"/>
  <c r="X314" i="2" s="1"/>
  <c r="V315" i="2"/>
  <c r="X315" i="2" s="1"/>
  <c r="V316" i="2"/>
  <c r="X316" i="2" s="1"/>
  <c r="V317" i="2"/>
  <c r="X317" i="2" s="1"/>
  <c r="V318" i="2"/>
  <c r="X318" i="2" s="1"/>
  <c r="V319" i="2"/>
  <c r="X319" i="2" s="1"/>
  <c r="V320" i="2"/>
  <c r="X320" i="2" s="1"/>
  <c r="V321" i="2"/>
  <c r="X321" i="2" s="1"/>
  <c r="V322" i="2"/>
  <c r="X322" i="2" s="1"/>
  <c r="V323" i="2"/>
  <c r="X323" i="2" s="1"/>
  <c r="V324" i="2"/>
  <c r="X324" i="2" s="1"/>
  <c r="V325" i="2"/>
  <c r="X325" i="2" s="1"/>
  <c r="V326" i="2"/>
  <c r="X326" i="2" s="1"/>
  <c r="V327" i="2"/>
  <c r="X327" i="2" s="1"/>
  <c r="V328" i="2"/>
  <c r="X328" i="2" s="1"/>
  <c r="V329" i="2"/>
  <c r="X329" i="2" s="1"/>
  <c r="V330" i="2"/>
  <c r="X330" i="2" s="1"/>
  <c r="V331" i="2"/>
  <c r="X331" i="2" s="1"/>
  <c r="V332" i="2"/>
  <c r="X332" i="2" s="1"/>
  <c r="V333" i="2"/>
  <c r="X333" i="2" s="1"/>
  <c r="V334" i="2"/>
  <c r="X334" i="2" s="1"/>
  <c r="V335" i="2"/>
  <c r="X335" i="2" s="1"/>
  <c r="V336" i="2"/>
  <c r="X336" i="2" s="1"/>
  <c r="V337" i="2"/>
  <c r="X337" i="2" s="1"/>
  <c r="V338" i="2"/>
  <c r="X338" i="2" s="1"/>
  <c r="V339" i="2"/>
  <c r="X339" i="2" s="1"/>
  <c r="V340" i="2"/>
  <c r="X340" i="2" s="1"/>
  <c r="V341" i="2"/>
  <c r="X341" i="2" s="1"/>
  <c r="V342" i="2"/>
  <c r="X342" i="2" s="1"/>
  <c r="V343" i="2"/>
  <c r="X343" i="2" s="1"/>
  <c r="V344" i="2"/>
  <c r="X344" i="2" s="1"/>
  <c r="V346" i="2"/>
  <c r="X346" i="2" s="1"/>
  <c r="V347" i="2"/>
  <c r="X347" i="2" s="1"/>
  <c r="V348" i="2"/>
  <c r="X348" i="2" s="1"/>
  <c r="V349" i="2"/>
  <c r="X349" i="2" s="1"/>
  <c r="V350" i="2"/>
  <c r="X350" i="2" s="1"/>
  <c r="V351" i="2"/>
  <c r="X351" i="2" s="1"/>
  <c r="V359" i="2"/>
  <c r="X359" i="2" s="1"/>
  <c r="V224" i="2"/>
  <c r="X224" i="2" s="1"/>
  <c r="V223" i="2"/>
  <c r="X223" i="2" s="1"/>
  <c r="V222" i="2"/>
  <c r="X222" i="2" s="1"/>
  <c r="V221" i="2"/>
  <c r="X221" i="2" s="1"/>
  <c r="V220" i="2"/>
  <c r="X220" i="2" s="1"/>
  <c r="V219" i="2"/>
  <c r="X219" i="2" s="1"/>
  <c r="V218" i="2"/>
  <c r="X218" i="2" s="1"/>
  <c r="V217" i="2"/>
  <c r="X217" i="2" s="1"/>
  <c r="V204" i="2"/>
  <c r="X204" i="2" s="1"/>
  <c r="V197" i="2"/>
  <c r="X197" i="2" s="1"/>
  <c r="V196" i="2"/>
  <c r="X196" i="2" s="1"/>
  <c r="V195" i="2"/>
  <c r="X195" i="2" s="1"/>
  <c r="V194" i="2"/>
  <c r="X194" i="2" s="1"/>
  <c r="V180" i="2"/>
  <c r="X180" i="2" s="1"/>
  <c r="V179" i="2"/>
  <c r="X179" i="2" s="1"/>
  <c r="V178" i="2"/>
  <c r="X178" i="2" s="1"/>
  <c r="V177" i="2"/>
  <c r="X177" i="2" s="1"/>
  <c r="V176" i="2"/>
  <c r="X176" i="2" s="1"/>
  <c r="V175" i="2"/>
  <c r="X175" i="2" s="1"/>
  <c r="V174" i="2"/>
  <c r="X174" i="2" s="1"/>
  <c r="V173" i="2"/>
  <c r="X173" i="2" s="1"/>
  <c r="V172" i="2"/>
  <c r="X172" i="2" s="1"/>
  <c r="V171" i="2"/>
  <c r="X171" i="2" s="1"/>
  <c r="V170" i="2"/>
  <c r="X170" i="2" s="1"/>
  <c r="V169" i="2"/>
  <c r="X169" i="2" s="1"/>
  <c r="V166" i="2"/>
  <c r="X166" i="2" s="1"/>
  <c r="V165" i="2"/>
  <c r="X165" i="2" s="1"/>
  <c r="V164" i="2"/>
  <c r="X164" i="2" s="1"/>
  <c r="V162" i="2"/>
  <c r="X162" i="2" s="1"/>
  <c r="V160" i="2"/>
  <c r="X160" i="2" s="1"/>
  <c r="V159" i="2"/>
  <c r="X159" i="2" s="1"/>
  <c r="V158" i="2"/>
  <c r="X158" i="2" s="1"/>
  <c r="V157" i="2"/>
  <c r="X157" i="2" s="1"/>
  <c r="V156" i="2"/>
  <c r="X156" i="2" s="1"/>
  <c r="V155" i="2"/>
  <c r="X155" i="2" s="1"/>
  <c r="V153" i="2"/>
  <c r="X153" i="2" s="1"/>
  <c r="V152" i="2"/>
  <c r="X152" i="2" s="1"/>
  <c r="V151" i="2"/>
  <c r="X151" i="2" s="1"/>
  <c r="V121" i="2"/>
  <c r="X121" i="2" s="1"/>
  <c r="V120" i="2"/>
  <c r="X120" i="2" s="1"/>
  <c r="V119" i="2"/>
  <c r="X119" i="2" s="1"/>
  <c r="V118" i="2"/>
  <c r="X118" i="2" s="1"/>
  <c r="V99" i="2"/>
  <c r="X99" i="2" s="1"/>
  <c r="V98" i="2"/>
  <c r="X98" i="2" s="1"/>
  <c r="V97" i="2"/>
  <c r="X97" i="2" s="1"/>
  <c r="V67" i="2"/>
  <c r="X67" i="2" s="1"/>
  <c r="V52" i="2"/>
  <c r="X52" i="2" s="1"/>
  <c r="V36" i="2"/>
  <c r="X36" i="2" s="1"/>
  <c r="V24" i="2"/>
  <c r="X24" i="2" s="1"/>
  <c r="V12" i="2"/>
  <c r="X12" i="2" s="1"/>
  <c r="V209" i="2"/>
  <c r="V210" i="2"/>
  <c r="V211" i="2"/>
  <c r="V212" i="2"/>
  <c r="V213" i="2"/>
  <c r="V207" i="2"/>
  <c r="V193" i="2"/>
  <c r="V139" i="2"/>
  <c r="V136" i="2"/>
  <c r="V135" i="2"/>
  <c r="V134" i="2"/>
  <c r="V133" i="2"/>
  <c r="V130" i="2"/>
  <c r="V129" i="2"/>
  <c r="V128" i="2"/>
  <c r="V127" i="2"/>
  <c r="V124" i="2"/>
  <c r="V123" i="2"/>
  <c r="V102" i="2"/>
  <c r="V89" i="2"/>
  <c r="V87" i="2"/>
  <c r="V84" i="2"/>
  <c r="V81" i="2"/>
  <c r="V76" i="2"/>
  <c r="V69" i="2"/>
  <c r="V68" i="2"/>
  <c r="V63" i="2"/>
  <c r="V56" i="2"/>
  <c r="V55" i="2"/>
  <c r="V50" i="2"/>
  <c r="V45" i="2"/>
  <c r="V11" i="2"/>
  <c r="V37" i="2"/>
  <c r="V35" i="2"/>
  <c r="V31" i="2"/>
  <c r="V19" i="2"/>
  <c r="V3" i="2"/>
  <c r="V4" i="2"/>
  <c r="V5" i="2"/>
  <c r="V7" i="2"/>
  <c r="V8" i="2"/>
  <c r="V9" i="2"/>
  <c r="V10" i="2"/>
  <c r="V13" i="2"/>
  <c r="V14" i="2"/>
  <c r="V15" i="2"/>
  <c r="V16" i="2"/>
  <c r="V17" i="2"/>
  <c r="V18" i="2"/>
  <c r="V20" i="2"/>
  <c r="V21" i="2"/>
  <c r="V22" i="2"/>
  <c r="V23" i="2"/>
  <c r="V25" i="2"/>
  <c r="V26" i="2"/>
  <c r="V27" i="2"/>
  <c r="V28" i="2"/>
  <c r="V29" i="2"/>
  <c r="V30" i="2"/>
  <c r="V32" i="2"/>
  <c r="V33" i="2"/>
  <c r="V34" i="2"/>
  <c r="V38" i="2"/>
  <c r="V39" i="2"/>
  <c r="V40" i="2"/>
  <c r="V41" i="2"/>
  <c r="V42" i="2"/>
  <c r="V43" i="2"/>
  <c r="V44" i="2"/>
  <c r="V46" i="2"/>
  <c r="V47" i="2"/>
  <c r="V48" i="2"/>
  <c r="V49" i="2"/>
  <c r="V51" i="2"/>
  <c r="V53" i="2"/>
  <c r="V54" i="2"/>
  <c r="V57" i="2"/>
  <c r="V58" i="2"/>
  <c r="V59" i="2"/>
  <c r="V60" i="2"/>
  <c r="V61" i="2"/>
  <c r="V62" i="2"/>
  <c r="V64" i="2"/>
  <c r="V65" i="2"/>
  <c r="V66" i="2"/>
  <c r="V70" i="2"/>
  <c r="V71" i="2"/>
  <c r="V72" i="2"/>
  <c r="V73" i="2"/>
  <c r="V74" i="2"/>
  <c r="V75" i="2"/>
  <c r="V77" i="2"/>
  <c r="V78" i="2"/>
  <c r="V79" i="2"/>
  <c r="V80" i="2"/>
  <c r="V82" i="2"/>
  <c r="V83" i="2"/>
  <c r="V85" i="2"/>
  <c r="V86" i="2"/>
  <c r="V88" i="2"/>
  <c r="V90" i="2"/>
  <c r="V91" i="2"/>
  <c r="V92" i="2"/>
  <c r="V93" i="2"/>
  <c r="V94" i="2"/>
  <c r="V95" i="2"/>
  <c r="V96" i="2"/>
  <c r="V100" i="2"/>
  <c r="V101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22" i="2"/>
  <c r="V125" i="2"/>
  <c r="V126" i="2"/>
  <c r="V131" i="2"/>
  <c r="V132" i="2"/>
  <c r="V137" i="2"/>
  <c r="V138" i="2"/>
  <c r="V140" i="2"/>
  <c r="V141" i="2"/>
  <c r="V142" i="2"/>
  <c r="V143" i="2"/>
  <c r="V144" i="2"/>
  <c r="V145" i="2"/>
  <c r="V146" i="2"/>
  <c r="V147" i="2"/>
  <c r="V148" i="2"/>
  <c r="V149" i="2"/>
  <c r="V150" i="2"/>
  <c r="V154" i="2"/>
  <c r="V161" i="2"/>
  <c r="V163" i="2"/>
  <c r="V167" i="2"/>
  <c r="V168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8" i="2"/>
  <c r="V199" i="2"/>
  <c r="V200" i="2"/>
  <c r="V201" i="2"/>
  <c r="V202" i="2"/>
  <c r="V203" i="2"/>
  <c r="V205" i="2"/>
  <c r="V206" i="2"/>
  <c r="V208" i="2"/>
  <c r="V214" i="2"/>
  <c r="V215" i="2"/>
  <c r="V216" i="2"/>
  <c r="V2" i="2"/>
  <c r="V6" i="2"/>
  <c r="G3" i="4"/>
  <c r="G4" i="4"/>
  <c r="G5" i="4"/>
  <c r="G6" i="4"/>
  <c r="G7" i="4"/>
  <c r="G8" i="4"/>
  <c r="G9" i="4"/>
  <c r="G10" i="4"/>
  <c r="G11" i="4"/>
  <c r="G12" i="4"/>
  <c r="G2" i="4"/>
  <c r="X2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tc={9CEAA83D-D158-48D3-9BD7-62B17F6331C6}</author>
  </authors>
  <commentList>
    <comment ref="AG1" authorId="0" shapeId="0" xr:uid="{9CEAA83D-D158-48D3-9BD7-62B17F6331C6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Apply these average costs per mile from MTP to any new NEAS projects (# * Length).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tc={741836AC-D3A9-47EA-95D0-ED7681F211E8}</author>
  </authors>
  <commentList>
    <comment ref="AC1" authorId="0" shapeId="0" xr:uid="{741836AC-D3A9-47EA-95D0-ED7681F211E8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Apply these average costs per mile from MTP to any new NEAS projects (# * Length).</t>
      </text>
    </comment>
  </commentList>
</comments>
</file>

<file path=xl/sharedStrings.xml><?xml version="1.0" encoding="utf-8"?>
<sst xmlns="http://schemas.openxmlformats.org/spreadsheetml/2006/main" count="10641" uniqueCount="1805">
  <si>
    <t>OBJECTID</t>
  </si>
  <si>
    <t>FID_MTP_2045_GSIs_neasclip</t>
  </si>
  <si>
    <t>Project_ID</t>
  </si>
  <si>
    <t>Modeled</t>
  </si>
  <si>
    <t>Facility</t>
  </si>
  <si>
    <t>Standalone</t>
  </si>
  <si>
    <t>Project_Name</t>
  </si>
  <si>
    <t>Project_From</t>
  </si>
  <si>
    <t>Project_To</t>
  </si>
  <si>
    <t>Toll</t>
  </si>
  <si>
    <t>Facility_Type_Existing</t>
  </si>
  <si>
    <t>Facility_Type_Future</t>
  </si>
  <si>
    <t>STI_Category</t>
  </si>
  <si>
    <t>FFC</t>
  </si>
  <si>
    <t>Urban_Rural</t>
  </si>
  <si>
    <t>TIP_Number</t>
  </si>
  <si>
    <t>Project_Category</t>
  </si>
  <si>
    <t>NEAS_Change_Type</t>
  </si>
  <si>
    <t>Proposed</t>
  </si>
  <si>
    <t>Priority</t>
  </si>
  <si>
    <t>NEAS_Source</t>
  </si>
  <si>
    <t>NEAS_Change</t>
  </si>
  <si>
    <t>F3</t>
  </si>
  <si>
    <t>Interchange</t>
  </si>
  <si>
    <t>No</t>
  </si>
  <si>
    <t>NC 540 Tri-Ex (Phase VI)</t>
  </si>
  <si>
    <t>I-40 (South)</t>
  </si>
  <si>
    <t>US 64 East Bypass</t>
  </si>
  <si>
    <t>Tolled</t>
  </si>
  <si>
    <t>New Location</t>
  </si>
  <si>
    <t>Not Applicable</t>
  </si>
  <si>
    <t>Freeway</t>
  </si>
  <si>
    <t>Statewide</t>
  </si>
  <si>
    <t>Urban Principal Arterial</t>
  </si>
  <si>
    <t>Urban</t>
  </si>
  <si>
    <t>Not Available</t>
  </si>
  <si>
    <t>R-2829</t>
  </si>
  <si>
    <t>2045 Metropolitan Plan</t>
  </si>
  <si>
    <t>Modify</t>
  </si>
  <si>
    <t>Mid-term</t>
  </si>
  <si>
    <t>Stantec observation</t>
  </si>
  <si>
    <t>Revise location</t>
  </si>
  <si>
    <t>A639a</t>
  </si>
  <si>
    <t>I-87 / I-495 / Smithfield Road Interchange Improvement</t>
  </si>
  <si>
    <t>Non-tolled</t>
  </si>
  <si>
    <t>Interstate</t>
  </si>
  <si>
    <t>I-6007</t>
  </si>
  <si>
    <t>Stantec v/c analysis</t>
  </si>
  <si>
    <t>Coordinate with widening of A639a</t>
  </si>
  <si>
    <t>A161</t>
  </si>
  <si>
    <t>Skycrest Dr Ext</t>
  </si>
  <si>
    <t>New Hope Rd</t>
  </si>
  <si>
    <t>Forestville Rd</t>
  </si>
  <si>
    <t>Minor Thoroughfare</t>
  </si>
  <si>
    <t>Major Thoroughfare</t>
  </si>
  <si>
    <t>Division</t>
  </si>
  <si>
    <t>N/A - Unfunded</t>
  </si>
  <si>
    <t>Revise improvement type</t>
  </si>
  <si>
    <t>A588a</t>
  </si>
  <si>
    <t>Grade Separation</t>
  </si>
  <si>
    <t>NC 96 Bypass</t>
  </si>
  <si>
    <t>NC 96</t>
  </si>
  <si>
    <t>Regional</t>
  </si>
  <si>
    <t>Rural</t>
  </si>
  <si>
    <t>--</t>
  </si>
  <si>
    <t>A2</t>
  </si>
  <si>
    <t>Perry Creek Rd Ext (Part NL)</t>
  </si>
  <si>
    <t>Fox Rd</t>
  </si>
  <si>
    <t>Buffaloe Road</t>
  </si>
  <si>
    <t>Rural Minor Arterial</t>
  </si>
  <si>
    <t xml:space="preserve">Revise location to align with A2 </t>
  </si>
  <si>
    <t>A130c</t>
  </si>
  <si>
    <t>US 401/Mitchell Mill Rd Interchange (New)</t>
  </si>
  <si>
    <t>N/A - Interchange/GS</t>
  </si>
  <si>
    <t>U-5748</t>
  </si>
  <si>
    <t>Revise location to align with A130c</t>
  </si>
  <si>
    <t>F11-1b</t>
  </si>
  <si>
    <t>US 1 North - Upgrade to Freeway</t>
  </si>
  <si>
    <t>Thornton Rd</t>
  </si>
  <si>
    <t>Burlington Mills Rd</t>
  </si>
  <si>
    <t>Boulevard</t>
  </si>
  <si>
    <t>U-5307B</t>
  </si>
  <si>
    <t>A660</t>
  </si>
  <si>
    <t>Ligon Mill Road Grade Separation</t>
  </si>
  <si>
    <t>Coordinate with project A660</t>
  </si>
  <si>
    <t>F11-1c</t>
  </si>
  <si>
    <t>New Falls of Neuse Blvd</t>
  </si>
  <si>
    <t>U-5307C</t>
  </si>
  <si>
    <t>Near-term</t>
  </si>
  <si>
    <t>A605a</t>
  </si>
  <si>
    <t>High Speed Rail - Rogers Rd Intersection</t>
  </si>
  <si>
    <t>Rogers Rd</t>
  </si>
  <si>
    <t>P-5707</t>
  </si>
  <si>
    <t>A90c</t>
  </si>
  <si>
    <t>US 401 Widening</t>
  </si>
  <si>
    <t>US 401 Rolesville Bypass</t>
  </si>
  <si>
    <t>Flat Rock Church Rd</t>
  </si>
  <si>
    <t>R-2814C</t>
  </si>
  <si>
    <t>A90c1</t>
  </si>
  <si>
    <t>US 401 &amp; NC 98 Interchange</t>
  </si>
  <si>
    <t>A661</t>
  </si>
  <si>
    <t>Holding Ave Grade Separation</t>
  </si>
  <si>
    <t>S. Main Street</t>
  </si>
  <si>
    <t>S. White Street</t>
  </si>
  <si>
    <t>Long-term</t>
  </si>
  <si>
    <t>A662</t>
  </si>
  <si>
    <t>Elm Ave Grade Separation</t>
  </si>
  <si>
    <t>A610</t>
  </si>
  <si>
    <t>Stadium Dr</t>
  </si>
  <si>
    <t>US 1</t>
  </si>
  <si>
    <t>Wingate Street</t>
  </si>
  <si>
    <t>U-5515</t>
  </si>
  <si>
    <t>Grade separation associated with F-1e1</t>
  </si>
  <si>
    <t>A124a</t>
  </si>
  <si>
    <t>Northside Loop (Harris Rd)</t>
  </si>
  <si>
    <t>US 1A</t>
  </si>
  <si>
    <t>White St</t>
  </si>
  <si>
    <t>Frnk21</t>
  </si>
  <si>
    <t>Sid Mitchell Rd Ext</t>
  </si>
  <si>
    <t>Holden Rd</t>
  </si>
  <si>
    <t>US 1/Wall Rd</t>
  </si>
  <si>
    <t>Minor Collector</t>
  </si>
  <si>
    <t>A663</t>
  </si>
  <si>
    <t>Main St Grade Separation</t>
  </si>
  <si>
    <t>A418a</t>
  </si>
  <si>
    <t>Future NC 96 Grade Separation</t>
  </si>
  <si>
    <t>Revise to project ID A418b</t>
  </si>
  <si>
    <t>SCI-2</t>
  </si>
  <si>
    <t>Sealed Corridor #2 - Grade Separations</t>
  </si>
  <si>
    <t>Franklinton South</t>
  </si>
  <si>
    <t>Franklinton North</t>
  </si>
  <si>
    <t>Frnk8a</t>
  </si>
  <si>
    <t>High Speed Rail - Bert Winston Road Intersection</t>
  </si>
  <si>
    <t>Bert Winston Road</t>
  </si>
  <si>
    <t>Frnk9a</t>
  </si>
  <si>
    <t>High Speed Rail - Franklinton S Bypass Intersection</t>
  </si>
  <si>
    <t>Franklinton S Bypass</t>
  </si>
  <si>
    <t>Revise location to align with Frnk9b1</t>
  </si>
  <si>
    <t>Frnk4b1</t>
  </si>
  <si>
    <t>High Speed Rail - NC 56 Intersection</t>
  </si>
  <si>
    <t>NC 56</t>
  </si>
  <si>
    <t>HSR</t>
  </si>
  <si>
    <t>High Speed Rail Pedestrian Grade Separation</t>
  </si>
  <si>
    <t>Frnk5a</t>
  </si>
  <si>
    <t>High Speed Rail - Franklinton Bypass Intersection</t>
  </si>
  <si>
    <t>Franklinton Bypass</t>
  </si>
  <si>
    <t>US 1 study</t>
  </si>
  <si>
    <t>Revise location to align with Frnk5a</t>
  </si>
  <si>
    <t>Frnk14a</t>
  </si>
  <si>
    <t>High Speed Rail - NE Franklin Connector Intersection</t>
  </si>
  <si>
    <t>NE Franklin Connector</t>
  </si>
  <si>
    <t>Franklinton Bypass at US 1 corridor</t>
  </si>
  <si>
    <t>Revise location to align with Frnk1</t>
  </si>
  <si>
    <t>NEAS445</t>
  </si>
  <si>
    <t>Intersection</t>
  </si>
  <si>
    <t>Yes</t>
  </si>
  <si>
    <t>Wendell Blvd CFI</t>
  </si>
  <si>
    <t>Rolesville Rd</t>
  </si>
  <si>
    <t>NEAS 2.0</t>
  </si>
  <si>
    <t>New</t>
  </si>
  <si>
    <t>CAMPO</t>
  </si>
  <si>
    <t>Continuous Flow Intersection</t>
  </si>
  <si>
    <t>NEAS448</t>
  </si>
  <si>
    <t>US 1 Intersection Improvement</t>
  </si>
  <si>
    <t>Wake Union Church Rd</t>
  </si>
  <si>
    <t>NCDOT Interchange Improvement</t>
  </si>
  <si>
    <t>A402a</t>
  </si>
  <si>
    <t>I-540 Interchange DDI</t>
  </si>
  <si>
    <t>Buffaloe Rd</t>
  </si>
  <si>
    <t>I-540 DDI</t>
  </si>
  <si>
    <t>Frnk1</t>
  </si>
  <si>
    <t>F11-1f</t>
  </si>
  <si>
    <t>Mosswood Blvd</t>
  </si>
  <si>
    <t>New grade separation from US 1 corridor study</t>
  </si>
  <si>
    <t>NEAS402</t>
  </si>
  <si>
    <t>US 1 Alt / College St</t>
  </si>
  <si>
    <t>Town of Youngsville</t>
  </si>
  <si>
    <t>Roundabout - Town request</t>
  </si>
  <si>
    <t>NEAS439</t>
  </si>
  <si>
    <t>E Main St - Youngsville</t>
  </si>
  <si>
    <t>N Cross St</t>
  </si>
  <si>
    <t>Town request</t>
  </si>
  <si>
    <t>NEAS403</t>
  </si>
  <si>
    <t>Youngsville Southern Bypass</t>
  </si>
  <si>
    <t>HSR corridor</t>
  </si>
  <si>
    <t>Grade separation</t>
  </si>
  <si>
    <t>US 1 / Capital Blvd</t>
  </si>
  <si>
    <t>Montys Ln</t>
  </si>
  <si>
    <t>Height Ln</t>
  </si>
  <si>
    <t>A672</t>
  </si>
  <si>
    <t>Unicorn Dr Ext</t>
  </si>
  <si>
    <t>Unicorn Ln</t>
  </si>
  <si>
    <t>F11-1b4</t>
  </si>
  <si>
    <t>New Frontage Road bridge</t>
  </si>
  <si>
    <t>Neuse River</t>
  </si>
  <si>
    <t>F11-1b2</t>
  </si>
  <si>
    <t>NEAS438</t>
  </si>
  <si>
    <t>Perry Creek Rd</t>
  </si>
  <si>
    <t>US 401</t>
  </si>
  <si>
    <t>NCDOT direction</t>
  </si>
  <si>
    <t>A695</t>
  </si>
  <si>
    <t>Wendell Valley Blvd</t>
  </si>
  <si>
    <t>Eagle Rock Rd</t>
  </si>
  <si>
    <t>NEAS501</t>
  </si>
  <si>
    <t>I-87 / Wendell Falls Blvd Interchange Redesign</t>
  </si>
  <si>
    <t>Wendell Falls Blvd</t>
  </si>
  <si>
    <t>A584b</t>
  </si>
  <si>
    <t>Western Wendell Loop</t>
  </si>
  <si>
    <t>Liles Dean Rd</t>
  </si>
  <si>
    <t>Poole Rd</t>
  </si>
  <si>
    <t>NEAS437</t>
  </si>
  <si>
    <t>NC 96 Arendell Rd</t>
  </si>
  <si>
    <t>NC 97 Gannon Ave</t>
  </si>
  <si>
    <t>Town direction</t>
  </si>
  <si>
    <t>Extend frwy project from US-1A</t>
  </si>
  <si>
    <t>CAMPO MAB</t>
  </si>
  <si>
    <t>Add grade separation point to Frnk1</t>
  </si>
  <si>
    <t>NEASHS1</t>
  </si>
  <si>
    <t>NC 98 at John Winstead / Pearces Rd</t>
  </si>
  <si>
    <t>John Winstead Rd</t>
  </si>
  <si>
    <t>Roundabout from NEAS 1.0</t>
  </si>
  <si>
    <t>-</t>
  </si>
  <si>
    <t>Perry Curtis Rd</t>
  </si>
  <si>
    <t>Wendell Blvd US 64 Bus</t>
  </si>
  <si>
    <t>Old Zebulon Rd Ext</t>
  </si>
  <si>
    <t>NEAS451</t>
  </si>
  <si>
    <t>Marks Creek Rd</t>
  </si>
  <si>
    <t>Lucas Rd</t>
  </si>
  <si>
    <t>Puryear Rd Extension</t>
  </si>
  <si>
    <t>A669b</t>
  </si>
  <si>
    <t>Widening</t>
  </si>
  <si>
    <t>Old Knight Rd</t>
  </si>
  <si>
    <t>Horton Rd Widening</t>
  </si>
  <si>
    <t>A592b</t>
  </si>
  <si>
    <t>Grade Separation/Interchange</t>
  </si>
  <si>
    <t>I-540 interchange</t>
  </si>
  <si>
    <t>Buffaloe Rd DDI</t>
  </si>
  <si>
    <t>Green Rd / Mosswood Blvd Grade Separation</t>
  </si>
  <si>
    <t>Intersection Realignment</t>
  </si>
  <si>
    <t>Grasshopper Rd</t>
  </si>
  <si>
    <t>Smithfield Rd / Major Slade Rd</t>
  </si>
  <si>
    <t>NEAS450</t>
  </si>
  <si>
    <t>Center Turn Lane</t>
  </si>
  <si>
    <t>Oak Grove Church Rd</t>
  </si>
  <si>
    <t>NC 98 / Wait Ave</t>
  </si>
  <si>
    <t>Averette Rd Widening</t>
  </si>
  <si>
    <t>NEAS449</t>
  </si>
  <si>
    <t>Access Management</t>
  </si>
  <si>
    <t>NC 98 / Dr Calvin Jones Hwy</t>
  </si>
  <si>
    <t>US 1 Alt / S Main St</t>
  </si>
  <si>
    <t>NEAS409</t>
  </si>
  <si>
    <t>US 1 Interchange</t>
  </si>
  <si>
    <t>Holden Road</t>
  </si>
  <si>
    <t>NEAS446</t>
  </si>
  <si>
    <t>Jewett Ave / NC 98</t>
  </si>
  <si>
    <t>Main St / NC 39</t>
  </si>
  <si>
    <t>S Main St / NC 39</t>
  </si>
  <si>
    <t>NEAS444</t>
  </si>
  <si>
    <t>US 64 Bus</t>
  </si>
  <si>
    <t>Carolina Ave</t>
  </si>
  <si>
    <t>Knightdale Station Run Ext</t>
  </si>
  <si>
    <t>NEAS434</t>
  </si>
  <si>
    <t>New Location - Collector Street</t>
  </si>
  <si>
    <t>Ligon Mill Rd</t>
  </si>
  <si>
    <t>Locust Tree Ln Extension</t>
  </si>
  <si>
    <t>NEAS997</t>
  </si>
  <si>
    <t>Lillie Liles Rd</t>
  </si>
  <si>
    <t>Hartham Park Ave Extension</t>
  </si>
  <si>
    <t>NEAS996</t>
  </si>
  <si>
    <t>Louisbury Rd</t>
  </si>
  <si>
    <t>Mitchell Mill Rd</t>
  </si>
  <si>
    <t>Louisbury Rd Realignment</t>
  </si>
  <si>
    <t>NEAS995</t>
  </si>
  <si>
    <t>Old Milburnie Rd</t>
  </si>
  <si>
    <t>RC Watson Rd Extension North</t>
  </si>
  <si>
    <t>NEAS994</t>
  </si>
  <si>
    <t>Fixit Shop Rd</t>
  </si>
  <si>
    <t>Silver Water Ln Extension</t>
  </si>
  <si>
    <t>Rocky Top / Curvature Ln Extension</t>
  </si>
  <si>
    <t>NEAS993</t>
  </si>
  <si>
    <t>Peebles Rd</t>
  </si>
  <si>
    <t>Turning Brook Ln</t>
  </si>
  <si>
    <t>Watkins Rd Realignment</t>
  </si>
  <si>
    <t>NEAS992</t>
  </si>
  <si>
    <t>Siver Water Ln Extension</t>
  </si>
  <si>
    <t>NEAS991</t>
  </si>
  <si>
    <t>Old Miburnie Rd</t>
  </si>
  <si>
    <t>Horton Rd Realignment</t>
  </si>
  <si>
    <t>NEAS990</t>
  </si>
  <si>
    <t>Creek Crossing</t>
  </si>
  <si>
    <t>Old Crews Rd Realignment</t>
  </si>
  <si>
    <t>NEAS442</t>
  </si>
  <si>
    <t>Old Crews Rd</t>
  </si>
  <si>
    <t>Deer Crossing Dr Extension</t>
  </si>
  <si>
    <t>NEAS989</t>
  </si>
  <si>
    <t>Watkins Town Rd</t>
  </si>
  <si>
    <t>NEAS988</t>
  </si>
  <si>
    <t>Watkins Rd</t>
  </si>
  <si>
    <t>RC Watson Rd Extension</t>
  </si>
  <si>
    <t>NEAS987</t>
  </si>
  <si>
    <t>US 401 Louisburg Rd</t>
  </si>
  <si>
    <t>Spring Forest Rd Extension</t>
  </si>
  <si>
    <t>NEAS441</t>
  </si>
  <si>
    <t>End of Road</t>
  </si>
  <si>
    <t>Spring Forest Road Ext</t>
  </si>
  <si>
    <t>Beckom St Extension</t>
  </si>
  <si>
    <t>NEAS986</t>
  </si>
  <si>
    <t>Old Milburnie Rd Realignment</t>
  </si>
  <si>
    <t>NEAS440</t>
  </si>
  <si>
    <t>Plexor Ln</t>
  </si>
  <si>
    <t>Old Faison Rd</t>
  </si>
  <si>
    <t>Mingo Bluff Blvd Extension</t>
  </si>
  <si>
    <t>NEAS985</t>
  </si>
  <si>
    <t>EBC Village Way</t>
  </si>
  <si>
    <t>EBC Road Connector - Knightdale</t>
  </si>
  <si>
    <t>NEAS984</t>
  </si>
  <si>
    <t>US 64 Bus - Knightdale Blvd</t>
  </si>
  <si>
    <t>Old Crews Rd Extension</t>
  </si>
  <si>
    <t>NEAS983</t>
  </si>
  <si>
    <t>Collector Street - Knightdale</t>
  </si>
  <si>
    <t>NEAS982</t>
  </si>
  <si>
    <t>Laurens Way</t>
  </si>
  <si>
    <t>NEAS981</t>
  </si>
  <si>
    <t>NC 98 (Wake Forest Bypass)</t>
  </si>
  <si>
    <t>South Franklin St (part NL)</t>
  </si>
  <si>
    <t>A404b</t>
  </si>
  <si>
    <t>NC 98</t>
  </si>
  <si>
    <t>Richland Creek</t>
  </si>
  <si>
    <t>Ligon Mill Rd Connector</t>
  </si>
  <si>
    <t>A127b3</t>
  </si>
  <si>
    <t>NC 98 - Arnold Rd</t>
  </si>
  <si>
    <t>Strickland Rd Realignment</t>
  </si>
  <si>
    <t>U-5307 D</t>
  </si>
  <si>
    <t>US 1 corridor</t>
  </si>
  <si>
    <t>Stadium Drive</t>
  </si>
  <si>
    <t>Harris Road</t>
  </si>
  <si>
    <t>NC 98 (Durham Road)</t>
  </si>
  <si>
    <t>F11-1e1</t>
  </si>
  <si>
    <t>A161b</t>
  </si>
  <si>
    <t>Old Tarboro Rd</t>
  </si>
  <si>
    <t>Kioti Dr</t>
  </si>
  <si>
    <t>A148a1</t>
  </si>
  <si>
    <t>Eagle Rock Rd Realignment</t>
  </si>
  <si>
    <t>A148a3</t>
  </si>
  <si>
    <t>Knightdale-Eagle Rock Rd</t>
  </si>
  <si>
    <t>Old Battle Bridge / Tarboro Rd</t>
  </si>
  <si>
    <t>NEAS436</t>
  </si>
  <si>
    <t>Eagle Rock Road</t>
  </si>
  <si>
    <t>Knightdale Eagle Rock Road</t>
  </si>
  <si>
    <t>Robertson Pond Rd</t>
  </si>
  <si>
    <t>Kioti Rd</t>
  </si>
  <si>
    <t>Collector Street - Wendell</t>
  </si>
  <si>
    <t>NEAS967</t>
  </si>
  <si>
    <t>Edgemont Rd</t>
  </si>
  <si>
    <t>NEAS966</t>
  </si>
  <si>
    <t>Puryear Rd</t>
  </si>
  <si>
    <t>US 64 Bus / Knightdale Blvd</t>
  </si>
  <si>
    <t>NEAS965</t>
  </si>
  <si>
    <t>Fowlkes St</t>
  </si>
  <si>
    <t>Haywood St</t>
  </si>
  <si>
    <t>NEAS964</t>
  </si>
  <si>
    <t>US 64 Bus / Mack-Todd Rd</t>
  </si>
  <si>
    <t>Wendell Northern Bypass</t>
  </si>
  <si>
    <t>NEAS962</t>
  </si>
  <si>
    <t>Morphus Bridge Rd</t>
  </si>
  <si>
    <t>Darecrest Ln</t>
  </si>
  <si>
    <t>NEAS961</t>
  </si>
  <si>
    <t>Wythe Ln</t>
  </si>
  <si>
    <t>Western Wendell Ext</t>
  </si>
  <si>
    <t>NEAS960</t>
  </si>
  <si>
    <t>Taylor Rd</t>
  </si>
  <si>
    <t>Wendell Falls Pkwy</t>
  </si>
  <si>
    <t>NEAS959</t>
  </si>
  <si>
    <t>Buffalo Rd</t>
  </si>
  <si>
    <t>Smithfield Rd</t>
  </si>
  <si>
    <t>NEAS958</t>
  </si>
  <si>
    <t>NEAS957</t>
  </si>
  <si>
    <t>Turnipseed Rd</t>
  </si>
  <si>
    <t>NEAS956</t>
  </si>
  <si>
    <t>Bissette Rd</t>
  </si>
  <si>
    <t>NEAS955</t>
  </si>
  <si>
    <t>Lake Myra Rd</t>
  </si>
  <si>
    <t>NEAS435</t>
  </si>
  <si>
    <t>NEAS954</t>
  </si>
  <si>
    <t>Jordan Cabin Rd</t>
  </si>
  <si>
    <t>NEAS953</t>
  </si>
  <si>
    <t>Eagles Crossing Dr</t>
  </si>
  <si>
    <t>Wiley Oaks Dr</t>
  </si>
  <si>
    <t>NEAS952</t>
  </si>
  <si>
    <t>Horseman Park Pl</t>
  </si>
  <si>
    <t>Martin Pond Rd</t>
  </si>
  <si>
    <t>NEAS951</t>
  </si>
  <si>
    <t>US 64 Bus / Wendel Blvd</t>
  </si>
  <si>
    <t>Liles Dean Rd Widening</t>
  </si>
  <si>
    <t>NEAS433</t>
  </si>
  <si>
    <t>North Wendell Thoroughfare</t>
  </si>
  <si>
    <t>US 64 Bus / Wendell Blvd</t>
  </si>
  <si>
    <t>Marshburn Rd</t>
  </si>
  <si>
    <t>NEAS432</t>
  </si>
  <si>
    <t>US 64 / 264 Interchange</t>
  </si>
  <si>
    <t>Marshburn Rd / Lizard Lick Rd</t>
  </si>
  <si>
    <t>NEAS431</t>
  </si>
  <si>
    <t>Peach Grove Ln Extension</t>
  </si>
  <si>
    <t>Heritage Dr</t>
  </si>
  <si>
    <t>NEAS950</t>
  </si>
  <si>
    <t>NC 97</t>
  </si>
  <si>
    <t>Peach Grove Ln</t>
  </si>
  <si>
    <t>NEAS430</t>
  </si>
  <si>
    <t>US 74 Bus / Mack-Todd Rd</t>
  </si>
  <si>
    <t>NEAS949</t>
  </si>
  <si>
    <t>Todd Lane Extension</t>
  </si>
  <si>
    <t>NEAS948</t>
  </si>
  <si>
    <t>Old Zebulon Rd</t>
  </si>
  <si>
    <t>Collector Street</t>
  </si>
  <si>
    <t>NEAS947</t>
  </si>
  <si>
    <t>Raybon Dr</t>
  </si>
  <si>
    <t>NEAS946</t>
  </si>
  <si>
    <t>Fribourg Ct</t>
  </si>
  <si>
    <t>NEAS945</t>
  </si>
  <si>
    <t>US 64 Bus Wendell Blvd</t>
  </si>
  <si>
    <t>Liles Dean Extension</t>
  </si>
  <si>
    <t>NEAS944</t>
  </si>
  <si>
    <t>Old Battle Bridge Rd</t>
  </si>
  <si>
    <t>NEAS429</t>
  </si>
  <si>
    <t>NEAS428</t>
  </si>
  <si>
    <t>Daniel Ridge Rd</t>
  </si>
  <si>
    <t>I-87 Interchange Ramps</t>
  </si>
  <si>
    <t>NEAS427</t>
  </si>
  <si>
    <t>NEAS426</t>
  </si>
  <si>
    <t>Ligon Mill Rd / Mitchell Mill Rd</t>
  </si>
  <si>
    <t>US 401 / Louisburg Rd Access Management</t>
  </si>
  <si>
    <t>NEAS425</t>
  </si>
  <si>
    <t>I-540 Interchange</t>
  </si>
  <si>
    <t>NEAS424</t>
  </si>
  <si>
    <t>Roges Branch Rd</t>
  </si>
  <si>
    <t>Simwood Ave</t>
  </si>
  <si>
    <t>Collector Street - Wake Forest</t>
  </si>
  <si>
    <t>NEAS942</t>
  </si>
  <si>
    <t>Greenville Loop Rd</t>
  </si>
  <si>
    <t>NEAS941</t>
  </si>
  <si>
    <t>Pristine Ln</t>
  </si>
  <si>
    <t>Stone Fly Dr</t>
  </si>
  <si>
    <t>NEAS940</t>
  </si>
  <si>
    <t>NEAS939</t>
  </si>
  <si>
    <t>Ten Point Trail</t>
  </si>
  <si>
    <t>NEAS938</t>
  </si>
  <si>
    <t>US 401 Bus</t>
  </si>
  <si>
    <t>NEAS937</t>
  </si>
  <si>
    <t>Pine Valley Dr</t>
  </si>
  <si>
    <t>Cornwell Dr</t>
  </si>
  <si>
    <t>NEAS936</t>
  </si>
  <si>
    <t>Linslade Way</t>
  </si>
  <si>
    <t>NEAS935</t>
  </si>
  <si>
    <t>Reindeer Moss Dr</t>
  </si>
  <si>
    <t>Waterford Ridge Ln</t>
  </si>
  <si>
    <t>NEAS934</t>
  </si>
  <si>
    <t>Shearon Farms</t>
  </si>
  <si>
    <t>NEAS933</t>
  </si>
  <si>
    <t>Tortuga St</t>
  </si>
  <si>
    <t>Chalk Rd</t>
  </si>
  <si>
    <t>NEAS928</t>
  </si>
  <si>
    <t>Averette Rd</t>
  </si>
  <si>
    <t>NEAS927</t>
  </si>
  <si>
    <t>Endgame Ct</t>
  </si>
  <si>
    <t>NEAS925</t>
  </si>
  <si>
    <t>Jones Farm Rd</t>
  </si>
  <si>
    <t>NEAS924</t>
  </si>
  <si>
    <t>Turning Point Dr</t>
  </si>
  <si>
    <t>NEAS923</t>
  </si>
  <si>
    <t>Crimson Clover Ave</t>
  </si>
  <si>
    <t>NEAS921</t>
  </si>
  <si>
    <t>Capcom Ave</t>
  </si>
  <si>
    <t>NEAS920</t>
  </si>
  <si>
    <t>Height Ln Extension</t>
  </si>
  <si>
    <t>Via Fortunata Plaza</t>
  </si>
  <si>
    <t>NEAS919</t>
  </si>
  <si>
    <t>US 1 Frontage Road</t>
  </si>
  <si>
    <t>NEAS918</t>
  </si>
  <si>
    <t>Unicon Dr</t>
  </si>
  <si>
    <t>NEAS917</t>
  </si>
  <si>
    <t>Connector Dr</t>
  </si>
  <si>
    <t>NEAS916</t>
  </si>
  <si>
    <t>Friendship Chapel Rd</t>
  </si>
  <si>
    <t>Holding Village Way</t>
  </si>
  <si>
    <t>NEAS915</t>
  </si>
  <si>
    <t>Friendship Chapel Rd Connection</t>
  </si>
  <si>
    <t>NEAS423</t>
  </si>
  <si>
    <t>Harris Rd</t>
  </si>
  <si>
    <t>Park Vista Dr</t>
  </si>
  <si>
    <t>NEAS914</t>
  </si>
  <si>
    <t>Wingate St</t>
  </si>
  <si>
    <t>NEAS913</t>
  </si>
  <si>
    <t>US 1 Alt / N Main St</t>
  </si>
  <si>
    <t>Wall Rd</t>
  </si>
  <si>
    <t>NEAS911</t>
  </si>
  <si>
    <t>Gilcrest Farm Rd</t>
  </si>
  <si>
    <t>NEAS909</t>
  </si>
  <si>
    <t>NEAS908</t>
  </si>
  <si>
    <t>NEAS907</t>
  </si>
  <si>
    <t>Oak Grove Church St</t>
  </si>
  <si>
    <t>N Main Street</t>
  </si>
  <si>
    <t>Wake Forest Northern Bypass</t>
  </si>
  <si>
    <t>NEAS422</t>
  </si>
  <si>
    <t>US 401 Bypass</t>
  </si>
  <si>
    <t>Jonesville Rd Widening</t>
  </si>
  <si>
    <t>NEAS420</t>
  </si>
  <si>
    <t>Fowler Rd</t>
  </si>
  <si>
    <t>Rolesville Rd Widening</t>
  </si>
  <si>
    <t>NEAS419</t>
  </si>
  <si>
    <t>NEAS418</t>
  </si>
  <si>
    <t>Jones Dairy Rd</t>
  </si>
  <si>
    <t>Young Street</t>
  </si>
  <si>
    <t>NEAS417</t>
  </si>
  <si>
    <t>NEAS416</t>
  </si>
  <si>
    <t>NEAS415</t>
  </si>
  <si>
    <t>Fowler Rd Extension</t>
  </si>
  <si>
    <t>NEAS414</t>
  </si>
  <si>
    <t>Marshall Farm St</t>
  </si>
  <si>
    <t>Rogers Rd Access Management</t>
  </si>
  <si>
    <t>NEAS413</t>
  </si>
  <si>
    <t>Main Street Rolesville</t>
  </si>
  <si>
    <t>Rogers Branch Rd</t>
  </si>
  <si>
    <t>Rogers Rd Widening</t>
  </si>
  <si>
    <t>NEAS411</t>
  </si>
  <si>
    <t>NEAS410</t>
  </si>
  <si>
    <t>NEAS447</t>
  </si>
  <si>
    <t>Other Principal Arterial</t>
  </si>
  <si>
    <t>Old Falls of Neuse Rd</t>
  </si>
  <si>
    <t>NC 98 / Dr Calvin Jones Hwy Widening</t>
  </si>
  <si>
    <t>NEAS408</t>
  </si>
  <si>
    <t>Green Rd</t>
  </si>
  <si>
    <t>Long Mill Rd Extension</t>
  </si>
  <si>
    <t>F11-1f6</t>
  </si>
  <si>
    <t>US 1 Alt</t>
  </si>
  <si>
    <t>Fish Stallings Rd Extension</t>
  </si>
  <si>
    <t>F11-1f4</t>
  </si>
  <si>
    <t>Wallridge Dr</t>
  </si>
  <si>
    <t>Wrigley Dr Extension</t>
  </si>
  <si>
    <t>F11-1e4</t>
  </si>
  <si>
    <t>U-5307A</t>
  </si>
  <si>
    <t>Wadford Dr</t>
  </si>
  <si>
    <t>Wadford Dr Realignment</t>
  </si>
  <si>
    <t>F11-1a4</t>
  </si>
  <si>
    <t>Richland Dr Extension</t>
  </si>
  <si>
    <t>NEAS980</t>
  </si>
  <si>
    <t>Galaxy Dr Extension</t>
  </si>
  <si>
    <t>F11-1d3</t>
  </si>
  <si>
    <t>US 1 Overpass Bridge</t>
  </si>
  <si>
    <t>Common Oaks Dr</t>
  </si>
  <si>
    <t>Nello Cir Extension</t>
  </si>
  <si>
    <t>NEAS979</t>
  </si>
  <si>
    <t>Forest Rd</t>
  </si>
  <si>
    <t>NEAS978</t>
  </si>
  <si>
    <t>Simms Creek Rd Extension</t>
  </si>
  <si>
    <t>F11-1a3</t>
  </si>
  <si>
    <t>Burlington Mills Rd Extension</t>
  </si>
  <si>
    <t>Capital Hill Dr</t>
  </si>
  <si>
    <t>F11-1b6</t>
  </si>
  <si>
    <t>Meadstone Way Extension</t>
  </si>
  <si>
    <t>F11-1b3</t>
  </si>
  <si>
    <t>Wadford Dr Extension</t>
  </si>
  <si>
    <t>Sims Creek Rd</t>
  </si>
  <si>
    <t>NE Regional Center</t>
  </si>
  <si>
    <t>New Frontage Road</t>
  </si>
  <si>
    <t>F11-1a2</t>
  </si>
  <si>
    <t>Nello Cir</t>
  </si>
  <si>
    <t xml:space="preserve">Burlington Mills Rd Extension </t>
  </si>
  <si>
    <t>Ponderosa Service Rd Extension</t>
  </si>
  <si>
    <t>F11-1b7</t>
  </si>
  <si>
    <t>Durant Rd</t>
  </si>
  <si>
    <t>F11-1b5</t>
  </si>
  <si>
    <t>Cliff Ln</t>
  </si>
  <si>
    <t>Stroller Ride Dr Extension</t>
  </si>
  <si>
    <t>Urial Dr</t>
  </si>
  <si>
    <t>Frontage Rd</t>
  </si>
  <si>
    <t>NEAS977</t>
  </si>
  <si>
    <t>Star Rd</t>
  </si>
  <si>
    <t>F11-1c2</t>
  </si>
  <si>
    <t>Northpark Dr Extension</t>
  </si>
  <si>
    <t>F11-1d4</t>
  </si>
  <si>
    <t>NC 98 (Durham Rd)</t>
  </si>
  <si>
    <t>Caveness Farms Ave</t>
  </si>
  <si>
    <t>F11-1d2</t>
  </si>
  <si>
    <t>Stone Monument Dr Extension</t>
  </si>
  <si>
    <t>NEAS976</t>
  </si>
  <si>
    <t>Reynolds Mill Rd Extension</t>
  </si>
  <si>
    <t>NEAS975</t>
  </si>
  <si>
    <t>Richland Ridge Dr</t>
  </si>
  <si>
    <t>W Holding Ave Extension</t>
  </si>
  <si>
    <t>NEAS974</t>
  </si>
  <si>
    <t>Siena Dr</t>
  </si>
  <si>
    <t>Lowes Ave Extension</t>
  </si>
  <si>
    <t>NEAS973</t>
  </si>
  <si>
    <t>Agora Dr</t>
  </si>
  <si>
    <t>F11-1e2</t>
  </si>
  <si>
    <t>Jenkins Rd / Stadium Dr</t>
  </si>
  <si>
    <t>Wake Union Church Rd Extension</t>
  </si>
  <si>
    <t>F11-1e5</t>
  </si>
  <si>
    <t>US 1 Frontage Rd</t>
  </si>
  <si>
    <t>Lola Ln Extension</t>
  </si>
  <si>
    <t>NEAS972</t>
  </si>
  <si>
    <t>Jenkins Rd</t>
  </si>
  <si>
    <t>Penfold Ln</t>
  </si>
  <si>
    <t>Penfold Ln Extension</t>
  </si>
  <si>
    <t>NEAS971</t>
  </si>
  <si>
    <t>Purnell Rd</t>
  </si>
  <si>
    <t>End of Rd</t>
  </si>
  <si>
    <t>F11-1e8</t>
  </si>
  <si>
    <t>Club Villas Dr</t>
  </si>
  <si>
    <t>Country Club Dr</t>
  </si>
  <si>
    <t>F11-1e7</t>
  </si>
  <si>
    <t>F11-1e3</t>
  </si>
  <si>
    <t>Rolling Acres Rd</t>
  </si>
  <si>
    <t>F11-1f2</t>
  </si>
  <si>
    <t>Possum Trot Rd</t>
  </si>
  <si>
    <t>Deer Path Extension</t>
  </si>
  <si>
    <t>F11-1f5</t>
  </si>
  <si>
    <t>Southern Bypass Alignment</t>
  </si>
  <si>
    <t>Rolling Acres</t>
  </si>
  <si>
    <t>Rolling Acres Extension</t>
  </si>
  <si>
    <t>NEAS407</t>
  </si>
  <si>
    <t>Essex Village</t>
  </si>
  <si>
    <t>Franklinton Southern Bypass</t>
  </si>
  <si>
    <t>Frnk1a</t>
  </si>
  <si>
    <t>Hawkins St</t>
  </si>
  <si>
    <t>Cedar Creek Rd</t>
  </si>
  <si>
    <t>Hawkins Street Extension</t>
  </si>
  <si>
    <t>NEAS406</t>
  </si>
  <si>
    <t>Yearling Dr</t>
  </si>
  <si>
    <t>Essex Village Road</t>
  </si>
  <si>
    <t>Cedar Creek Rd Realignment</t>
  </si>
  <si>
    <t>NEAS405</t>
  </si>
  <si>
    <t>Cheatham St</t>
  </si>
  <si>
    <t>Frnk1b</t>
  </si>
  <si>
    <t>Jeffrey Way</t>
  </si>
  <si>
    <t>New Local Road</t>
  </si>
  <si>
    <t>NEAS904</t>
  </si>
  <si>
    <t>F11-1f3</t>
  </si>
  <si>
    <t>Bert Winston Rd</t>
  </si>
  <si>
    <t>current alignment</t>
  </si>
  <si>
    <t>Northbrook Dr</t>
  </si>
  <si>
    <t>NEAS404</t>
  </si>
  <si>
    <t>Future Development</t>
  </si>
  <si>
    <t>NEAS903</t>
  </si>
  <si>
    <t>Long Mill Rd</t>
  </si>
  <si>
    <t>NEAS902</t>
  </si>
  <si>
    <t>NEAS901</t>
  </si>
  <si>
    <t>Frnk1d</t>
  </si>
  <si>
    <t>NE Franklinton Connector</t>
  </si>
  <si>
    <t>US 1 Frontage Road segments</t>
  </si>
  <si>
    <t>Frnk1c</t>
  </si>
  <si>
    <t>Whitaker Street</t>
  </si>
  <si>
    <t>NC 56 E Green Street</t>
  </si>
  <si>
    <t>NEAS401</t>
  </si>
  <si>
    <t>Wendel Blvd</t>
  </si>
  <si>
    <t>Wood Green Dr</t>
  </si>
  <si>
    <t>Todd Lane / Cedarmere Dr Widening</t>
  </si>
  <si>
    <t>A667c</t>
  </si>
  <si>
    <t>Wendell Blvd / US-64 BUS</t>
  </si>
  <si>
    <t>Marshburn Road</t>
  </si>
  <si>
    <t>A667a</t>
  </si>
  <si>
    <t>A667b</t>
  </si>
  <si>
    <t>Old Zebulon Road</t>
  </si>
  <si>
    <t>US 64 BUS (west)</t>
  </si>
  <si>
    <t>A167</t>
  </si>
  <si>
    <t>A404a</t>
  </si>
  <si>
    <t>End of Existing Heritage Lake Rd</t>
  </si>
  <si>
    <t>Heritage Lake Rd</t>
  </si>
  <si>
    <t>A125b</t>
  </si>
  <si>
    <t>Ligon Mill Rd (future connector)</t>
  </si>
  <si>
    <t>NC 98 Widening</t>
  </si>
  <si>
    <t>A608a</t>
  </si>
  <si>
    <t>I 540</t>
  </si>
  <si>
    <t>Gresham Lake Rd</t>
  </si>
  <si>
    <t>N.E. Regional Center</t>
  </si>
  <si>
    <t>A59a</t>
  </si>
  <si>
    <t>Thornton Road</t>
  </si>
  <si>
    <t>I-540</t>
  </si>
  <si>
    <t>F11-1a</t>
  </si>
  <si>
    <t>NC 98 Bypass</t>
  </si>
  <si>
    <t>A127a2</t>
  </si>
  <si>
    <t>US 1Alt</t>
  </si>
  <si>
    <t>A127a1</t>
  </si>
  <si>
    <t>A127b1</t>
  </si>
  <si>
    <t>A127b2</t>
  </si>
  <si>
    <t>A127c1</t>
  </si>
  <si>
    <t>A161a</t>
  </si>
  <si>
    <t>Stotts Mill Road</t>
  </si>
  <si>
    <t>Lake Glad Road</t>
  </si>
  <si>
    <t>A691</t>
  </si>
  <si>
    <t>Jake May Dr</t>
  </si>
  <si>
    <t>Richardson Rd (East)</t>
  </si>
  <si>
    <t>A169c</t>
  </si>
  <si>
    <t>Hollybrook Rd</t>
  </si>
  <si>
    <t>Landing View Drive Ext</t>
  </si>
  <si>
    <t>A586</t>
  </si>
  <si>
    <t>Wendell Blvd</t>
  </si>
  <si>
    <t>Industrial Drive</t>
  </si>
  <si>
    <t>A585</t>
  </si>
  <si>
    <t>A174b1</t>
  </si>
  <si>
    <t>A174b2</t>
  </si>
  <si>
    <t>A133</t>
  </si>
  <si>
    <t>US 1A (Youngsville)</t>
  </si>
  <si>
    <t>Expressway</t>
  </si>
  <si>
    <t>NC 56 (east)</t>
  </si>
  <si>
    <t>Mays Crossroad Rd</t>
  </si>
  <si>
    <t>Frnk9b6</t>
  </si>
  <si>
    <t>Lane Store Rd</t>
  </si>
  <si>
    <t>Frnk9b4</t>
  </si>
  <si>
    <t>Frnk9b5</t>
  </si>
  <si>
    <t>NC 56 (west)</t>
  </si>
  <si>
    <t>Frnk9a1</t>
  </si>
  <si>
    <t>Cranes Nest Dr</t>
  </si>
  <si>
    <t>Frnk9b3</t>
  </si>
  <si>
    <t>Cear Creek Rd</t>
  </si>
  <si>
    <t>Frnk9b2</t>
  </si>
  <si>
    <t>Main St</t>
  </si>
  <si>
    <t>US 1A Ext</t>
  </si>
  <si>
    <t>Frnk12</t>
  </si>
  <si>
    <t>Frnk9b1</t>
  </si>
  <si>
    <t>US 1 Alt Interchange</t>
  </si>
  <si>
    <t>Frnk9c</t>
  </si>
  <si>
    <t>Frnk9a2</t>
  </si>
  <si>
    <t>NC 56 E Green St</t>
  </si>
  <si>
    <t>NEAS443</t>
  </si>
  <si>
    <t>Frnk14b</t>
  </si>
  <si>
    <t>W River Road</t>
  </si>
  <si>
    <t>Franklinton N Bypass</t>
  </si>
  <si>
    <t>Frnk5</t>
  </si>
  <si>
    <t>Rolesville Road</t>
  </si>
  <si>
    <t>Mitchell Mill Rd (East)</t>
  </si>
  <si>
    <t>A130b</t>
  </si>
  <si>
    <t>Jones Dairy Rd Ext</t>
  </si>
  <si>
    <t>A216a</t>
  </si>
  <si>
    <t>Riley Hill Rd</t>
  </si>
  <si>
    <t>Intersection Realignment @ Mitchell Mill/Riley Hill/Old Milburnie/Rolesville</t>
  </si>
  <si>
    <t>A420</t>
  </si>
  <si>
    <t>Williams White Rd</t>
  </si>
  <si>
    <t>Ferrell Rd</t>
  </si>
  <si>
    <t>A67a2</t>
  </si>
  <si>
    <t>Peebles Road Ext.</t>
  </si>
  <si>
    <t>A749</t>
  </si>
  <si>
    <t>A584a</t>
  </si>
  <si>
    <t>Hanor Lane</t>
  </si>
  <si>
    <t>Old Oak Tree Road</t>
  </si>
  <si>
    <t>Wendell Blvd Widening</t>
  </si>
  <si>
    <t>A587a1</t>
  </si>
  <si>
    <t>NC 39</t>
  </si>
  <si>
    <t>Ferrell-Dukes Lake Connector</t>
  </si>
  <si>
    <t>A67b2</t>
  </si>
  <si>
    <t>A67a3</t>
  </si>
  <si>
    <t>Poole Road</t>
  </si>
  <si>
    <t>A670a</t>
  </si>
  <si>
    <t>NC 96 Bypass (Youngsville)</t>
  </si>
  <si>
    <t>A418c</t>
  </si>
  <si>
    <t>Rolesville</t>
  </si>
  <si>
    <t>Buffaloe Rd-Riley Hill Connector (part NL)</t>
  </si>
  <si>
    <t>A402c1</t>
  </si>
  <si>
    <t>Forestvile Rd</t>
  </si>
  <si>
    <t>Lucas &amp; Old Crews Connector / Mama's Way &amp; Hinton Oaks Ext</t>
  </si>
  <si>
    <t>A669a</t>
  </si>
  <si>
    <t>Mailman Rd Widening</t>
  </si>
  <si>
    <t>A591b</t>
  </si>
  <si>
    <t>Knightdale-Eagle Rock Road</t>
  </si>
  <si>
    <t>Liles Dean Road</t>
  </si>
  <si>
    <t>Liles Dean Ext</t>
  </si>
  <si>
    <t>A668</t>
  </si>
  <si>
    <t>Unicon Drive</t>
  </si>
  <si>
    <t>Height Lane</t>
  </si>
  <si>
    <t>Unicon Drive Ext</t>
  </si>
  <si>
    <t>Massey Farm Rd</t>
  </si>
  <si>
    <t>Forestville Rd Ext</t>
  </si>
  <si>
    <t>A589b</t>
  </si>
  <si>
    <t>Hicks Rd (North)</t>
  </si>
  <si>
    <t>From Tarboro Rd</t>
  </si>
  <si>
    <t>Frnk7</t>
  </si>
  <si>
    <t>Wake County boundary</t>
  </si>
  <si>
    <t>From N. metro boundary southward</t>
  </si>
  <si>
    <t>Frnk6</t>
  </si>
  <si>
    <t>From Granville County</t>
  </si>
  <si>
    <t>Frnk3</t>
  </si>
  <si>
    <t>NC 39 (south)</t>
  </si>
  <si>
    <t>NC 39 (north)</t>
  </si>
  <si>
    <t>Bunn Bypass</t>
  </si>
  <si>
    <t>Frnk10</t>
  </si>
  <si>
    <t>S. Cypress Street</t>
  </si>
  <si>
    <t>A694</t>
  </si>
  <si>
    <t>Earpsboro Chamblee Road</t>
  </si>
  <si>
    <t>N. Selma Road</t>
  </si>
  <si>
    <t>Old Wilson Rd / Morphus Bridge</t>
  </si>
  <si>
    <t>A692</t>
  </si>
  <si>
    <t>W Gannon Avenue</t>
  </si>
  <si>
    <t>Green Pace Rd</t>
  </si>
  <si>
    <t>Water Plant Rd - Part new location</t>
  </si>
  <si>
    <t>A68b</t>
  </si>
  <si>
    <t>Water Plant Rd</t>
  </si>
  <si>
    <t>A68a</t>
  </si>
  <si>
    <t>Railroad crossing</t>
  </si>
  <si>
    <t>Elm Ave</t>
  </si>
  <si>
    <t>Hatcher Rd (Johnston Co.)</t>
  </si>
  <si>
    <t>Debnam Rd (Wake Co.)</t>
  </si>
  <si>
    <t>A65</t>
  </si>
  <si>
    <t>Wake County line</t>
  </si>
  <si>
    <t>Old Halifax Rd Turn Lane</t>
  </si>
  <si>
    <t>A603</t>
  </si>
  <si>
    <t>New Jack Mitchell Road</t>
  </si>
  <si>
    <t>A597</t>
  </si>
  <si>
    <t>Mark's Creek Rd</t>
  </si>
  <si>
    <t>Puryear Rd Turn Lane</t>
  </si>
  <si>
    <t>A595</t>
  </si>
  <si>
    <t>A588b</t>
  </si>
  <si>
    <t>NE Old Zebulon Rd</t>
  </si>
  <si>
    <t>A587b</t>
  </si>
  <si>
    <t>A587a2</t>
  </si>
  <si>
    <t>Skipwith Dr</t>
  </si>
  <si>
    <t>NC 231</t>
  </si>
  <si>
    <t>Lions Club Rd Turn Lane</t>
  </si>
  <si>
    <t>A583</t>
  </si>
  <si>
    <t>Bissette Rd Turn Lane</t>
  </si>
  <si>
    <t>A582</t>
  </si>
  <si>
    <t>A56e</t>
  </si>
  <si>
    <t>A56d</t>
  </si>
  <si>
    <t>Old Bunn Rd</t>
  </si>
  <si>
    <t>A402g</t>
  </si>
  <si>
    <t>Shepard School Rd</t>
  </si>
  <si>
    <t>A402f</t>
  </si>
  <si>
    <t>A402d</t>
  </si>
  <si>
    <t>Moss Rd Ext</t>
  </si>
  <si>
    <t>A401e</t>
  </si>
  <si>
    <t>Pulley Town Rd</t>
  </si>
  <si>
    <t>A216b</t>
  </si>
  <si>
    <t>Wendell Falls Parkway</t>
  </si>
  <si>
    <t>A174a</t>
  </si>
  <si>
    <t>Richardson Road</t>
  </si>
  <si>
    <t>A149b1</t>
  </si>
  <si>
    <t>A131b</t>
  </si>
  <si>
    <t>Horton Rd</t>
  </si>
  <si>
    <t>A125a</t>
  </si>
  <si>
    <t>Fleming Rd</t>
  </si>
  <si>
    <t>Bert Winston Realign</t>
  </si>
  <si>
    <t>Frnk8</t>
  </si>
  <si>
    <t>Peach Orchard Rd</t>
  </si>
  <si>
    <t>Frnk4b</t>
  </si>
  <si>
    <t>W. of West Sandling Rd</t>
  </si>
  <si>
    <t>Frnk4a</t>
  </si>
  <si>
    <t>Local</t>
  </si>
  <si>
    <t>Hicks Road Widening</t>
  </si>
  <si>
    <t>Frnk20b</t>
  </si>
  <si>
    <t>Future Frankilinton South Bypass</t>
  </si>
  <si>
    <t>Frnk20a</t>
  </si>
  <si>
    <t>US 64/US 264 (Zebulon)</t>
  </si>
  <si>
    <t>US 64 Bypass (Wendell)</t>
  </si>
  <si>
    <t>US 64 East</t>
  </si>
  <si>
    <t>F7b</t>
  </si>
  <si>
    <t>US-64 Bypass</t>
  </si>
  <si>
    <t>I-40</t>
  </si>
  <si>
    <t>I-540 Managed Lanes</t>
  </si>
  <si>
    <t>F42b</t>
  </si>
  <si>
    <t>Old Wilson Road</t>
  </si>
  <si>
    <t>NC 231 (N. Selma Road)</t>
  </si>
  <si>
    <t>A693</t>
  </si>
  <si>
    <t>Wendell Road</t>
  </si>
  <si>
    <t>NC 231 (Southern Wendell) Bypass (pc) / Stott's Mill Road Widening</t>
  </si>
  <si>
    <t>A690</t>
  </si>
  <si>
    <t>A67b1</t>
  </si>
  <si>
    <t>A67a1</t>
  </si>
  <si>
    <t>Forestville Road</t>
  </si>
  <si>
    <t>Existing portion of East Wake Drive</t>
  </si>
  <si>
    <t>East Wake Drive Ext</t>
  </si>
  <si>
    <t>A676</t>
  </si>
  <si>
    <t>A670b</t>
  </si>
  <si>
    <t>NC-39</t>
  </si>
  <si>
    <t>S. Arendell Ave</t>
  </si>
  <si>
    <t>Perry Curtis Rd/Wake County Line Rd Access Management</t>
  </si>
  <si>
    <t>A665</t>
  </si>
  <si>
    <t>White St Turn Lane</t>
  </si>
  <si>
    <t>A612</t>
  </si>
  <si>
    <t>Allen St.</t>
  </si>
  <si>
    <t>NC 98 Turn Lane</t>
  </si>
  <si>
    <t>A611</t>
  </si>
  <si>
    <t>Heritage Branch Rd</t>
  </si>
  <si>
    <t>Heritage Center Dr</t>
  </si>
  <si>
    <t>A605</t>
  </si>
  <si>
    <t>Ferrel Road</t>
  </si>
  <si>
    <t>US 64/264</t>
  </si>
  <si>
    <t>NC 96 Widening</t>
  </si>
  <si>
    <t>A596</t>
  </si>
  <si>
    <t>A594</t>
  </si>
  <si>
    <t>Horton Rd Turn Lane</t>
  </si>
  <si>
    <t>A593</t>
  </si>
  <si>
    <t>Old Knight Rd Widening</t>
  </si>
  <si>
    <t>A592a</t>
  </si>
  <si>
    <t>Mark's Creek Widening</t>
  </si>
  <si>
    <t>A590</t>
  </si>
  <si>
    <t>Bethlehem Rd Turn Lane</t>
  </si>
  <si>
    <t>A581</t>
  </si>
  <si>
    <t>A56c</t>
  </si>
  <si>
    <t>US 64 Bypass</t>
  </si>
  <si>
    <t>Bethlehem Rd</t>
  </si>
  <si>
    <t>A52</t>
  </si>
  <si>
    <t>US 64/Knightdale Bypass</t>
  </si>
  <si>
    <t>First Avenue</t>
  </si>
  <si>
    <t>Knightdale Eagle Rock Rd</t>
  </si>
  <si>
    <t>A419</t>
  </si>
  <si>
    <t>A418b</t>
  </si>
  <si>
    <t>Auburn-Knightdale Rd</t>
  </si>
  <si>
    <t>Hodge Rd</t>
  </si>
  <si>
    <t>A403c</t>
  </si>
  <si>
    <t>US 64</t>
  </si>
  <si>
    <t>Hodge Rd Ext</t>
  </si>
  <si>
    <t>A403b</t>
  </si>
  <si>
    <t>NC 96 (North)</t>
  </si>
  <si>
    <t>Proctor St</t>
  </si>
  <si>
    <t>A402e</t>
  </si>
  <si>
    <t>A402c2</t>
  </si>
  <si>
    <t>A402b</t>
  </si>
  <si>
    <t>Barbee St Ext</t>
  </si>
  <si>
    <t>Moss Rd</t>
  </si>
  <si>
    <t>A401d</t>
  </si>
  <si>
    <t>Mack Todd Rd</t>
  </si>
  <si>
    <t>Hospital Rd</t>
  </si>
  <si>
    <t>A401c</t>
  </si>
  <si>
    <t>A401b</t>
  </si>
  <si>
    <t>A401a</t>
  </si>
  <si>
    <t>Chalk Road</t>
  </si>
  <si>
    <t>A215b</t>
  </si>
  <si>
    <t>Wendell Road at Stott's Mill Road</t>
  </si>
  <si>
    <t>NC 231 (Southern Wendell) Bypass (pc)</t>
  </si>
  <si>
    <t>A169d2</t>
  </si>
  <si>
    <t>A149a</t>
  </si>
  <si>
    <t>Covered Bridge Rd</t>
  </si>
  <si>
    <t>A148c</t>
  </si>
  <si>
    <t>A148b</t>
  </si>
  <si>
    <t>SE of Youngsville</t>
  </si>
  <si>
    <t>A131c</t>
  </si>
  <si>
    <t>A126b</t>
  </si>
  <si>
    <t>A126a</t>
  </si>
  <si>
    <t>A125a2</t>
  </si>
  <si>
    <t>Johnston Co. line</t>
  </si>
  <si>
    <t>Major Slade Rd</t>
  </si>
  <si>
    <t>A112b</t>
  </si>
  <si>
    <t>Pocomoke Rd</t>
  </si>
  <si>
    <t>Western Service Rd</t>
  </si>
  <si>
    <t>Frnk13</t>
  </si>
  <si>
    <t>Oak Park Blvd</t>
  </si>
  <si>
    <t>Lane Store Extension</t>
  </si>
  <si>
    <t>Frnk11</t>
  </si>
  <si>
    <t>Lane Management</t>
  </si>
  <si>
    <t>I-5982</t>
  </si>
  <si>
    <t>TSM</t>
  </si>
  <si>
    <t>I-540 Managed Shoulder</t>
  </si>
  <si>
    <t>F85</t>
  </si>
  <si>
    <t>I-495 (Knightdale Bypass)</t>
  </si>
  <si>
    <t>F84</t>
  </si>
  <si>
    <t>I-6005</t>
  </si>
  <si>
    <t>F7a</t>
  </si>
  <si>
    <t>New Fall of Neuse Blvd</t>
  </si>
  <si>
    <t>F11-1d</t>
  </si>
  <si>
    <t>R-2814D</t>
  </si>
  <si>
    <t>Fox Park Rd</t>
  </si>
  <si>
    <t>A90d</t>
  </si>
  <si>
    <t>US-64</t>
  </si>
  <si>
    <t>I-440</t>
  </si>
  <si>
    <t>I-87 / I-495 Bypass Widening</t>
  </si>
  <si>
    <t>A639b</t>
  </si>
  <si>
    <t>Diverging Diamond Interchange</t>
  </si>
  <si>
    <t>Harris Rd Widening</t>
  </si>
  <si>
    <t>A613</t>
  </si>
  <si>
    <t>A591a</t>
  </si>
  <si>
    <t>Mailman Rd</t>
  </si>
  <si>
    <t>A589c</t>
  </si>
  <si>
    <t>A589a</t>
  </si>
  <si>
    <t>Old Faison Rd Ext</t>
  </si>
  <si>
    <t>A580</t>
  </si>
  <si>
    <t>Old Faison Rd Widening</t>
  </si>
  <si>
    <t>A579</t>
  </si>
  <si>
    <t>U-3441</t>
  </si>
  <si>
    <t>A51</t>
  </si>
  <si>
    <t>Barwell Rd</t>
  </si>
  <si>
    <t>A49b</t>
  </si>
  <si>
    <t>Old Wake Forest Rd</t>
  </si>
  <si>
    <t>A416</t>
  </si>
  <si>
    <t>Milburnie Rd</t>
  </si>
  <si>
    <t>A415</t>
  </si>
  <si>
    <t>Hodge Rd (Widening)</t>
  </si>
  <si>
    <t>A403a</t>
  </si>
  <si>
    <t>A204</t>
  </si>
  <si>
    <t>Raynor Rd</t>
  </si>
  <si>
    <t>A203</t>
  </si>
  <si>
    <t>Perry Creek End of Road</t>
  </si>
  <si>
    <t>Jake May Drive</t>
  </si>
  <si>
    <t>A149b2</t>
  </si>
  <si>
    <t>Old Tarboro Road</t>
  </si>
  <si>
    <t>A148a2</t>
  </si>
  <si>
    <t>A112a</t>
  </si>
  <si>
    <t>Fox Road</t>
  </si>
  <si>
    <t>Perry Creek Rd Ext (Widening)</t>
  </si>
  <si>
    <t>A1</t>
  </si>
  <si>
    <t>U-5118BB</t>
  </si>
  <si>
    <t>Tyler Run Dr</t>
  </si>
  <si>
    <t>A608b</t>
  </si>
  <si>
    <t>A215a</t>
  </si>
  <si>
    <t>Martin Pond Road Widening</t>
  </si>
  <si>
    <t>A174c</t>
  </si>
  <si>
    <t>Shape_Length</t>
  </si>
  <si>
    <t>PROJID</t>
  </si>
  <si>
    <t>New from NEAS</t>
  </si>
  <si>
    <t>Loop</t>
  </si>
  <si>
    <t>McKnight Dr</t>
  </si>
  <si>
    <t>BP356</t>
  </si>
  <si>
    <t>Street Redesign Off-Road</t>
  </si>
  <si>
    <t>NEAS</t>
  </si>
  <si>
    <t>KNIGHTDALE</t>
  </si>
  <si>
    <t>Sidepath</t>
  </si>
  <si>
    <t>OFF-ROAD</t>
  </si>
  <si>
    <t>MULTI-USE PATH</t>
  </si>
  <si>
    <t>S Selma Rd / NC 231</t>
  </si>
  <si>
    <t>S Holleybrook Rd</t>
  </si>
  <si>
    <t>BP355</t>
  </si>
  <si>
    <t>Complete Street - Urban</t>
  </si>
  <si>
    <t>WENDELL</t>
  </si>
  <si>
    <t>Sidewalk Gap</t>
  </si>
  <si>
    <t>ON-ROAD</t>
  </si>
  <si>
    <t>COMPLETE STREET</t>
  </si>
  <si>
    <t>BP354</t>
  </si>
  <si>
    <t>Street Redesign On-Road</t>
  </si>
  <si>
    <t>Knightdale local recommendatoin; BLOS</t>
  </si>
  <si>
    <t>BUFFERED BIKE LANE OR WIDE PAVED SHOULDER</t>
  </si>
  <si>
    <t>MTP Project</t>
  </si>
  <si>
    <t>Fayetteville St</t>
  </si>
  <si>
    <t>Railroad corridor</t>
  </si>
  <si>
    <t>First Ave</t>
  </si>
  <si>
    <t>BP353</t>
  </si>
  <si>
    <t>KNIGHTDALE UDO APPENDIX C: BICYCLE ROUTE &amp; GREENWAY PLAN</t>
  </si>
  <si>
    <t>BIKE LANE</t>
  </si>
  <si>
    <t>E Juniper St</t>
  </si>
  <si>
    <t>N Taylor St / E Spring St</t>
  </si>
  <si>
    <t>BP352</t>
  </si>
  <si>
    <t>WAKE FOREST</t>
  </si>
  <si>
    <t>Old US-264</t>
  </si>
  <si>
    <t>Little Creek</t>
  </si>
  <si>
    <t>Little Creek Greenway</t>
  </si>
  <si>
    <t>BP351</t>
  </si>
  <si>
    <t>Greenway</t>
  </si>
  <si>
    <t>Wake County Greenway System Plan</t>
  </si>
  <si>
    <t>WAKE GREENWAY PLAN 2017</t>
  </si>
  <si>
    <t>ZEBULON</t>
  </si>
  <si>
    <t>BP350</t>
  </si>
  <si>
    <t>BP349</t>
  </si>
  <si>
    <t>BP348</t>
  </si>
  <si>
    <t>BP347</t>
  </si>
  <si>
    <t>BP346</t>
  </si>
  <si>
    <t>nearby Apartments</t>
  </si>
  <si>
    <t>Flowers St</t>
  </si>
  <si>
    <t>BP345</t>
  </si>
  <si>
    <t>SIDEWALK</t>
  </si>
  <si>
    <t>N First Ave</t>
  </si>
  <si>
    <t>Knightdale Elementary</t>
  </si>
  <si>
    <t>BP344</t>
  </si>
  <si>
    <t>BP343</t>
  </si>
  <si>
    <t>BUNN</t>
  </si>
  <si>
    <t>Pearce Ave</t>
  </si>
  <si>
    <t>NC 98 Wait Ave</t>
  </si>
  <si>
    <t>N Taylor St sidewalk</t>
  </si>
  <si>
    <t>BP342</t>
  </si>
  <si>
    <t>NC 96 Zebuon Road</t>
  </si>
  <si>
    <t>Akron Dr</t>
  </si>
  <si>
    <t>Mitchell Mill Road</t>
  </si>
  <si>
    <t>BP341</t>
  </si>
  <si>
    <t>BLOS</t>
  </si>
  <si>
    <t>WAKE COUNTY</t>
  </si>
  <si>
    <t>BLOS Need</t>
  </si>
  <si>
    <t>NC 98 Sidepath</t>
  </si>
  <si>
    <t>BP340</t>
  </si>
  <si>
    <t>P5.0</t>
  </si>
  <si>
    <t>98 Sidepath</t>
  </si>
  <si>
    <t>BP339</t>
  </si>
  <si>
    <t>Mial Plantation Rd</t>
  </si>
  <si>
    <t>Pritchard Road</t>
  </si>
  <si>
    <t>BP338</t>
  </si>
  <si>
    <t>Proposed State Bike Route NC 2B</t>
  </si>
  <si>
    <t>NCDOT</t>
  </si>
  <si>
    <t>W Gannon Ave</t>
  </si>
  <si>
    <t>Mack-Todd Rd/W Barbee St split</t>
  </si>
  <si>
    <t>Mack Todd Road</t>
  </si>
  <si>
    <t>BP337</t>
  </si>
  <si>
    <t>High Crash Arterial</t>
  </si>
  <si>
    <t>S Arendell Ave</t>
  </si>
  <si>
    <t>Mack-Todd Rd</t>
  </si>
  <si>
    <t>Barbee Street</t>
  </si>
  <si>
    <t>BP336</t>
  </si>
  <si>
    <t>E Main St</t>
  </si>
  <si>
    <t>Royal Mill Ave</t>
  </si>
  <si>
    <t>Cross Street</t>
  </si>
  <si>
    <t>BP335</t>
  </si>
  <si>
    <t>YOUNGSVILLE</t>
  </si>
  <si>
    <t>Jenkins Rd/Mollynick Ln</t>
  </si>
  <si>
    <t>Durham Rd</t>
  </si>
  <si>
    <t>Thompson Mill Road</t>
  </si>
  <si>
    <t>BP334</t>
  </si>
  <si>
    <t>Rogers Road</t>
  </si>
  <si>
    <t>US 1 Alt / Main Street</t>
  </si>
  <si>
    <t>BP333</t>
  </si>
  <si>
    <t>Wake Forest local recommendation; Transit access</t>
  </si>
  <si>
    <t>NEAS 2 - Call for Data; Wake Forest; Eric John; Proposed are from 2019 Wake Forest Comprehensive Transportation Plan</t>
  </si>
  <si>
    <t>Main St Sidepath</t>
  </si>
  <si>
    <t>Near I-540</t>
  </si>
  <si>
    <t>Old Milburnie Road</t>
  </si>
  <si>
    <t>BP332</t>
  </si>
  <si>
    <t>RALEIGH</t>
  </si>
  <si>
    <t>Hodge Road</t>
  </si>
  <si>
    <t>BP331</t>
  </si>
  <si>
    <t>Knightdale local recommendation</t>
  </si>
  <si>
    <t>Old Milburnie Rd near Old Barbee Ln</t>
  </si>
  <si>
    <t>BP330</t>
  </si>
  <si>
    <t>Louisburg Rd/US-401</t>
  </si>
  <si>
    <t>BP329</t>
  </si>
  <si>
    <t>Poole Rd and Myra Falls Rd</t>
  </si>
  <si>
    <t>Poole Road Sidepath</t>
  </si>
  <si>
    <t>BP328</t>
  </si>
  <si>
    <t>Near Windsor Dr and Forestville Rd (Wake Forest)</t>
  </si>
  <si>
    <t>Rocky Branch Trail near S Saunders and Jamaica Dr</t>
  </si>
  <si>
    <t>East Coast Greenway</t>
  </si>
  <si>
    <t>BP327</t>
  </si>
  <si>
    <t>S-Line</t>
  </si>
  <si>
    <t>S-LINE</t>
  </si>
  <si>
    <t>FRANKLIN COUNTY</t>
  </si>
  <si>
    <t>Union Grove Church</t>
  </si>
  <si>
    <t>BP326</t>
  </si>
  <si>
    <t>US-1</t>
  </si>
  <si>
    <t>Hicks Rd</t>
  </si>
  <si>
    <t>Youngsville Rail Greenway</t>
  </si>
  <si>
    <t>BP325</t>
  </si>
  <si>
    <t>Sunrock Rd near Capital Blvd</t>
  </si>
  <si>
    <t>East of Tar River Rd</t>
  </si>
  <si>
    <t>Tar River Greenway</t>
  </si>
  <si>
    <t>BP324</t>
  </si>
  <si>
    <t>BP323</t>
  </si>
  <si>
    <t>Wendell local priority; Wake County Greenway System Plan</t>
  </si>
  <si>
    <t>E Horton St</t>
  </si>
  <si>
    <t>Zebulon Rail Greenway/Little Creek Greenway</t>
  </si>
  <si>
    <t>BP322</t>
  </si>
  <si>
    <t>Historic Rail Trail</t>
  </si>
  <si>
    <t>BP321</t>
  </si>
  <si>
    <t>CLNA Rail with Trail</t>
  </si>
  <si>
    <t>Keiths Rd</t>
  </si>
  <si>
    <t>Puyear Rd</t>
  </si>
  <si>
    <t>Marks Creek Trail</t>
  </si>
  <si>
    <t>BP320</t>
  </si>
  <si>
    <t>Harris Creek Greenway</t>
  </si>
  <si>
    <t>NR Harris Creek Trib A Branch #1</t>
  </si>
  <si>
    <t>BP319</t>
  </si>
  <si>
    <t>K/R Greenway - Powerline</t>
  </si>
  <si>
    <t>K/R Greenway</t>
  </si>
  <si>
    <t>Harris Creek Greenway Connector</t>
  </si>
  <si>
    <t>BP318</t>
  </si>
  <si>
    <t>Todd Rd</t>
  </si>
  <si>
    <t>BP317</t>
  </si>
  <si>
    <t>Local Greenway connector alternative</t>
  </si>
  <si>
    <t>Knightdale Blvd/US-64 BR E</t>
  </si>
  <si>
    <t>BP316</t>
  </si>
  <si>
    <t>Marks Creek</t>
  </si>
  <si>
    <t>Marks Creek Road</t>
  </si>
  <si>
    <t>East Wake High Trail</t>
  </si>
  <si>
    <t>BP315</t>
  </si>
  <si>
    <t>N Smithfield Rd</t>
  </si>
  <si>
    <t>Near Clay Hill Dr</t>
  </si>
  <si>
    <t>Mingo Creek Greenway</t>
  </si>
  <si>
    <t>BP314</t>
  </si>
  <si>
    <t>Lake Neuseoco Greenway</t>
  </si>
  <si>
    <t>BP313</t>
  </si>
  <si>
    <t>Poplar Creek Greenway</t>
  </si>
  <si>
    <t>BP312</t>
  </si>
  <si>
    <t>BP311</t>
  </si>
  <si>
    <t>BP310</t>
  </si>
  <si>
    <t>Beaverdam Creek (BP736)</t>
  </si>
  <si>
    <t>Beaverdam Creek Greenway</t>
  </si>
  <si>
    <t>BP309</t>
  </si>
  <si>
    <t>Beaverdam Creek (BP739)</t>
  </si>
  <si>
    <t>Near Knightdale Quarry</t>
  </si>
  <si>
    <t>BP308</t>
  </si>
  <si>
    <t>Lucas  Rd</t>
  </si>
  <si>
    <t>Horton Mill Greenway</t>
  </si>
  <si>
    <t>BP307</t>
  </si>
  <si>
    <t>Skycrest Dr Extension</t>
  </si>
  <si>
    <t>BP306</t>
  </si>
  <si>
    <t>Raleigh local recommendation; Transit access</t>
  </si>
  <si>
    <t>NC 96 N Arendell Ave</t>
  </si>
  <si>
    <t>BP305</t>
  </si>
  <si>
    <t>BP304</t>
  </si>
  <si>
    <t>Wendell North Bypass Rd</t>
  </si>
  <si>
    <t>BP303</t>
  </si>
  <si>
    <t>BP302</t>
  </si>
  <si>
    <t>Marks Creek Greenway</t>
  </si>
  <si>
    <t>BP301</t>
  </si>
  <si>
    <t>BP300</t>
  </si>
  <si>
    <t>US 1 Study</t>
  </si>
  <si>
    <t>US 1 Corridor Study proposed roads</t>
  </si>
  <si>
    <t>FRANKLINTON</t>
  </si>
  <si>
    <t>Old Quarry Rd and Cross Trac Lane</t>
  </si>
  <si>
    <t>West 3rd St</t>
  </si>
  <si>
    <t>East/West Greenway</t>
  </si>
  <si>
    <t>BP299</t>
  </si>
  <si>
    <t>Eask Wake High Trail</t>
  </si>
  <si>
    <t>BP298</t>
  </si>
  <si>
    <t>Wake Forest Loop</t>
  </si>
  <si>
    <t>BP297</t>
  </si>
  <si>
    <t>Wake Forest Loop - 2009 greenway plan</t>
  </si>
  <si>
    <t>Zebulon local recommendation</t>
  </si>
  <si>
    <t>BP296</t>
  </si>
  <si>
    <t>BP295</t>
  </si>
  <si>
    <t>Raleigh local recommendation; BLOS</t>
  </si>
  <si>
    <t>NC 98 S Main St</t>
  </si>
  <si>
    <t>BP294</t>
  </si>
  <si>
    <t>BP293</t>
  </si>
  <si>
    <t>Zebulon local recommendations</t>
  </si>
  <si>
    <t>Cemetary Rd / Innovative Way</t>
  </si>
  <si>
    <t>BP292</t>
  </si>
  <si>
    <t>BP291</t>
  </si>
  <si>
    <t>Youngsville local recommendation; BLOS</t>
  </si>
  <si>
    <t>Steven Taylor Rd</t>
  </si>
  <si>
    <t>US 1 Alternate</t>
  </si>
  <si>
    <t>BP290</t>
  </si>
  <si>
    <t>Youngsville local priority</t>
  </si>
  <si>
    <t>W Oak Ave</t>
  </si>
  <si>
    <t>BP289</t>
  </si>
  <si>
    <t>E Juniper Ave</t>
  </si>
  <si>
    <t>BP288</t>
  </si>
  <si>
    <t>Wake Union Church</t>
  </si>
  <si>
    <t>BP287</t>
  </si>
  <si>
    <t>Wake Union Rd</t>
  </si>
  <si>
    <t>NC 98 Durham Rd</t>
  </si>
  <si>
    <t>Hampton Way</t>
  </si>
  <si>
    <t>BP286</t>
  </si>
  <si>
    <t>Capital Blvd/US-1</t>
  </si>
  <si>
    <t>Thompson Mill Rd</t>
  </si>
  <si>
    <t>Jenkins Road</t>
  </si>
  <si>
    <t>BP285</t>
  </si>
  <si>
    <t>Wake Forest local recommendation; BLOS</t>
  </si>
  <si>
    <t>Wait Ave</t>
  </si>
  <si>
    <t>Jones Dairy Road</t>
  </si>
  <si>
    <t>BP284</t>
  </si>
  <si>
    <t>ROLESVILLE</t>
  </si>
  <si>
    <t>Ligon Mill Road</t>
  </si>
  <si>
    <t>BP283</t>
  </si>
  <si>
    <t>BP282</t>
  </si>
  <si>
    <t>BP281</t>
  </si>
  <si>
    <t>BP280</t>
  </si>
  <si>
    <t>BP279</t>
  </si>
  <si>
    <t>Wake Forest local recommendation</t>
  </si>
  <si>
    <t>Wake County Greenway</t>
  </si>
  <si>
    <t>BP278</t>
  </si>
  <si>
    <t>BP277</t>
  </si>
  <si>
    <t>BP276</t>
  </si>
  <si>
    <t>BP275</t>
  </si>
  <si>
    <t>BP274</t>
  </si>
  <si>
    <t>BP273</t>
  </si>
  <si>
    <t>BP272</t>
  </si>
  <si>
    <t>Myra Falls Road and Poole Rd intersection</t>
  </si>
  <si>
    <t>Eagle Rock Road near 264</t>
  </si>
  <si>
    <t>BP271</t>
  </si>
  <si>
    <t>N 1st Ave</t>
  </si>
  <si>
    <t>BP270</t>
  </si>
  <si>
    <t>Tom's Creek Greenway</t>
  </si>
  <si>
    <t>BP269</t>
  </si>
  <si>
    <t>Major greenway link</t>
  </si>
  <si>
    <t>Smith Creek Greenway</t>
  </si>
  <si>
    <t>BP268</t>
  </si>
  <si>
    <t>Smith Creek Greenway Phase 2</t>
  </si>
  <si>
    <t>S Wingate St</t>
  </si>
  <si>
    <t>Durham Road</t>
  </si>
  <si>
    <t>BP267</t>
  </si>
  <si>
    <t>Sidewalk Gap, Durham Rd NC 98</t>
  </si>
  <si>
    <t>BP266</t>
  </si>
  <si>
    <t>Richland Creek Greenway</t>
  </si>
  <si>
    <t>BP265</t>
  </si>
  <si>
    <t>BP264</t>
  </si>
  <si>
    <t>BP263</t>
  </si>
  <si>
    <t>BP262</t>
  </si>
  <si>
    <t>BP261</t>
  </si>
  <si>
    <t>Raleigh local recommendation</t>
  </si>
  <si>
    <t>BP260</t>
  </si>
  <si>
    <t>Southern Greenway</t>
  </si>
  <si>
    <t>BP259</t>
  </si>
  <si>
    <t>Local Greenway Connector</t>
  </si>
  <si>
    <t>BP258</t>
  </si>
  <si>
    <t>BP257</t>
  </si>
  <si>
    <t>BP256</t>
  </si>
  <si>
    <t>BP255</t>
  </si>
  <si>
    <t>BP254</t>
  </si>
  <si>
    <t>BP253</t>
  </si>
  <si>
    <t>BP252</t>
  </si>
  <si>
    <t>Little River Greenway</t>
  </si>
  <si>
    <t>BP251</t>
  </si>
  <si>
    <t>BP250</t>
  </si>
  <si>
    <t>Existing Louisburg Bike Trail near Peach Orchard Rd</t>
  </si>
  <si>
    <t>Franklinton railroad tracks near Elm St</t>
  </si>
  <si>
    <t>Louisburg Bike-Rail Trail</t>
  </si>
  <si>
    <t>BP249</t>
  </si>
  <si>
    <t>Rail with Trail, Franklinton to Louisburg</t>
  </si>
  <si>
    <t>FRANKLIN CTP 2011</t>
  </si>
  <si>
    <t>Franklinton/Louisburg Rail Trail</t>
  </si>
  <si>
    <t>New Bern Ave</t>
  </si>
  <si>
    <t>Forestville Rd MUP</t>
  </si>
  <si>
    <t>BP248</t>
  </si>
  <si>
    <t>BP247</t>
  </si>
  <si>
    <t>Eastern Bypass Trail</t>
  </si>
  <si>
    <t>BP246</t>
  </si>
  <si>
    <t>Eastern Bypass Trail No 2</t>
  </si>
  <si>
    <t>BP245</t>
  </si>
  <si>
    <t>Burlington Mills Road Bike Lanes</t>
  </si>
  <si>
    <t>BP244</t>
  </si>
  <si>
    <t>Burlington Mill Rd MUP</t>
  </si>
  <si>
    <t>BP243</t>
  </si>
  <si>
    <t>Buffalo Creek Greenway</t>
  </si>
  <si>
    <t>BP242</t>
  </si>
  <si>
    <t>BP241</t>
  </si>
  <si>
    <t>BP240</t>
  </si>
  <si>
    <t>BP239</t>
  </si>
  <si>
    <t>BP238</t>
  </si>
  <si>
    <t>Wait Ave/NC-98</t>
  </si>
  <si>
    <t>Averette Road</t>
  </si>
  <si>
    <t>BP237</t>
  </si>
  <si>
    <t>BP236</t>
  </si>
  <si>
    <t>High Crash Arterial; Transit access</t>
  </si>
  <si>
    <t>BP235</t>
  </si>
  <si>
    <t>BP234</t>
  </si>
  <si>
    <t>BP233</t>
  </si>
  <si>
    <t>NC 98 / Durham Road</t>
  </si>
  <si>
    <t>BP232</t>
  </si>
  <si>
    <t>BP231</t>
  </si>
  <si>
    <t>Leighton Ridge Rd</t>
  </si>
  <si>
    <t>BP230</t>
  </si>
  <si>
    <t>BP229</t>
  </si>
  <si>
    <t>BP228</t>
  </si>
  <si>
    <t>BP227</t>
  </si>
  <si>
    <t>BP226</t>
  </si>
  <si>
    <t>BP225</t>
  </si>
  <si>
    <t>BP224</t>
  </si>
  <si>
    <t>Balard Pruitt Rd</t>
  </si>
  <si>
    <t>BP223</t>
  </si>
  <si>
    <t>BP222</t>
  </si>
  <si>
    <t>W River Rd</t>
  </si>
  <si>
    <t>BP221</t>
  </si>
  <si>
    <t>BP220</t>
  </si>
  <si>
    <t>Duchess Ave</t>
  </si>
  <si>
    <t>BP219</t>
  </si>
  <si>
    <t>Capital Blvd/US-1 near Vance and Wake county line (S)</t>
  </si>
  <si>
    <t>Louisburg Rd and US-1 split</t>
  </si>
  <si>
    <t>BP218</t>
  </si>
  <si>
    <t>Franklinton S Bypass Rd</t>
  </si>
  <si>
    <t>BP217</t>
  </si>
  <si>
    <t>BP216</t>
  </si>
  <si>
    <t>Ballard Pruitt Rd</t>
  </si>
  <si>
    <t>BP215</t>
  </si>
  <si>
    <t>E Young St</t>
  </si>
  <si>
    <t>BP214</t>
  </si>
  <si>
    <t>Transit Access</t>
  </si>
  <si>
    <t>GoRaleigh Routes</t>
  </si>
  <si>
    <t>BP213</t>
  </si>
  <si>
    <t>Buffaloe Rd near Capital Blvd (East)</t>
  </si>
  <si>
    <t>BP212</t>
  </si>
  <si>
    <t>W Main St</t>
  </si>
  <si>
    <t>NC 96 Youngsville</t>
  </si>
  <si>
    <t>BP211</t>
  </si>
  <si>
    <t>Hot Spot; local recommendation</t>
  </si>
  <si>
    <t>Gannon Avenue</t>
  </si>
  <si>
    <t>BP210</t>
  </si>
  <si>
    <t>N Buffalo St</t>
  </si>
  <si>
    <t>BUS 64</t>
  </si>
  <si>
    <t>BP209</t>
  </si>
  <si>
    <t>BP208</t>
  </si>
  <si>
    <t>BP207</t>
  </si>
  <si>
    <t>BP206</t>
  </si>
  <si>
    <t>State Bike Route NC 2</t>
  </si>
  <si>
    <t>BP205</t>
  </si>
  <si>
    <t>NCDOT State Bike Route System</t>
  </si>
  <si>
    <t>BP204</t>
  </si>
  <si>
    <t>BP203</t>
  </si>
  <si>
    <t>S Franklin St</t>
  </si>
  <si>
    <t>S White St</t>
  </si>
  <si>
    <t>Holding Ave</t>
  </si>
  <si>
    <t>BP202</t>
  </si>
  <si>
    <t>Yelow Poplar Ave</t>
  </si>
  <si>
    <t>S Franklin Street</t>
  </si>
  <si>
    <t>BP201</t>
  </si>
  <si>
    <t>BP200</t>
  </si>
  <si>
    <t>South Avenue</t>
  </si>
  <si>
    <t>BP199</t>
  </si>
  <si>
    <t>Loop Lane</t>
  </si>
  <si>
    <t>BP198</t>
  </si>
  <si>
    <t>BP197</t>
  </si>
  <si>
    <t>Knightdale local recommendation; Transit Access</t>
  </si>
  <si>
    <t>Harris Creek bridge</t>
  </si>
  <si>
    <t>Watkin Rd</t>
  </si>
  <si>
    <t>BP196</t>
  </si>
  <si>
    <t>Bufaloe Road</t>
  </si>
  <si>
    <t>BP195</t>
  </si>
  <si>
    <t>Shepard School Rd / Old US Hwy 64</t>
  </si>
  <si>
    <t>BP194</t>
  </si>
  <si>
    <t>NC 96 S Arendell Ave</t>
  </si>
  <si>
    <t>BP193</t>
  </si>
  <si>
    <t>BP192</t>
  </si>
  <si>
    <t>BP191</t>
  </si>
  <si>
    <t>MPO Boundary</t>
  </si>
  <si>
    <t>Rolesville Rd / Eagle Rock Rd</t>
  </si>
  <si>
    <t>BP190</t>
  </si>
  <si>
    <t>BP189</t>
  </si>
  <si>
    <t>BP188</t>
  </si>
  <si>
    <t>BP187</t>
  </si>
  <si>
    <t>Riley Hill Rd / Lizard Lick Rd</t>
  </si>
  <si>
    <t>BP186</t>
  </si>
  <si>
    <t>BP185</t>
  </si>
  <si>
    <t>Auburn Knightdale Rd</t>
  </si>
  <si>
    <t>BP184</t>
  </si>
  <si>
    <t>Old Baucom Rd</t>
  </si>
  <si>
    <t>Mial Plantation Road</t>
  </si>
  <si>
    <t>BP183</t>
  </si>
  <si>
    <t>BP182</t>
  </si>
  <si>
    <t>BP181</t>
  </si>
  <si>
    <t>Perrys Chapel Rd / Sims Bridge Rd</t>
  </si>
  <si>
    <t>BP180</t>
  </si>
  <si>
    <t>Fred Wilder Rd</t>
  </si>
  <si>
    <t>BP179</t>
  </si>
  <si>
    <t>Green Hill Rd</t>
  </si>
  <si>
    <t>BP178</t>
  </si>
  <si>
    <t>BP177</t>
  </si>
  <si>
    <t>NC-96</t>
  </si>
  <si>
    <t>Pocomoke Road</t>
  </si>
  <si>
    <t>BP176</t>
  </si>
  <si>
    <t>BP175</t>
  </si>
  <si>
    <t>BP174</t>
  </si>
  <si>
    <t>Hill Rd</t>
  </si>
  <si>
    <t>BP173</t>
  </si>
  <si>
    <t>BP172</t>
  </si>
  <si>
    <t>Mays Crossroads Rd</t>
  </si>
  <si>
    <t>BP171</t>
  </si>
  <si>
    <t>BP170</t>
  </si>
  <si>
    <t>Ferrells Bridge Rd</t>
  </si>
  <si>
    <t>BP169</t>
  </si>
  <si>
    <t>BP168</t>
  </si>
  <si>
    <t>Moores Pond Rd</t>
  </si>
  <si>
    <t>BP167</t>
  </si>
  <si>
    <t>BP166</t>
  </si>
  <si>
    <t>Old Halifax Rd</t>
  </si>
  <si>
    <t>BP165</t>
  </si>
  <si>
    <t>BP164</t>
  </si>
  <si>
    <t>Baptist Church Rd</t>
  </si>
  <si>
    <t>BP163</t>
  </si>
  <si>
    <t>BP162</t>
  </si>
  <si>
    <t>BP161</t>
  </si>
  <si>
    <t>BP160</t>
  </si>
  <si>
    <t>Poole Rd and Martin Luther King Jr Blvd</t>
  </si>
  <si>
    <t>BP159</t>
  </si>
  <si>
    <t>BP158</t>
  </si>
  <si>
    <t>BP157</t>
  </si>
  <si>
    <t>BP156</t>
  </si>
  <si>
    <t>BP155</t>
  </si>
  <si>
    <t>Gilcrest Farm Rd MUP</t>
  </si>
  <si>
    <t>BP154</t>
  </si>
  <si>
    <t>BP153</t>
  </si>
  <si>
    <t>BP152</t>
  </si>
  <si>
    <t>BP151</t>
  </si>
  <si>
    <t>Upchurch Lake to Michell Mill Pond No 1</t>
  </si>
  <si>
    <t>BP150</t>
  </si>
  <si>
    <t>Tom's Creek Greenway Soft Trail</t>
  </si>
  <si>
    <t>Thorton Greenway</t>
  </si>
  <si>
    <t>BP149</t>
  </si>
  <si>
    <t>Thornton Greenway</t>
  </si>
  <si>
    <t>Tar River Trail</t>
  </si>
  <si>
    <t>BP148</t>
  </si>
  <si>
    <t>Great Trails State Network</t>
  </si>
  <si>
    <t>BP147</t>
  </si>
  <si>
    <t>BP146</t>
  </si>
  <si>
    <t>NC 231 S Selma Rd</t>
  </si>
  <si>
    <t>BP145</t>
  </si>
  <si>
    <t>BP144</t>
  </si>
  <si>
    <t>NC 56 corridor</t>
  </si>
  <si>
    <t>BP143</t>
  </si>
  <si>
    <t>BP142</t>
  </si>
  <si>
    <t>Cedar Creek</t>
  </si>
  <si>
    <t>Gasline Trail</t>
  </si>
  <si>
    <t>BP141</t>
  </si>
  <si>
    <t>BP140</t>
  </si>
  <si>
    <t>Perry Creek Greenway</t>
  </si>
  <si>
    <t>BP139</t>
  </si>
  <si>
    <t>BP138</t>
  </si>
  <si>
    <t>BP137</t>
  </si>
  <si>
    <t>Lower Buffalo Greenway</t>
  </si>
  <si>
    <t>BP136</t>
  </si>
  <si>
    <t>BP135</t>
  </si>
  <si>
    <t>Lake Myra</t>
  </si>
  <si>
    <t>BP134</t>
  </si>
  <si>
    <t>BP133</t>
  </si>
  <si>
    <t>BP132</t>
  </si>
  <si>
    <t>BP131</t>
  </si>
  <si>
    <t>BP130</t>
  </si>
  <si>
    <t>Franlin Street MUP connector</t>
  </si>
  <si>
    <t>BP129</t>
  </si>
  <si>
    <t>BP128</t>
  </si>
  <si>
    <t>Harris Creek Connector</t>
  </si>
  <si>
    <t>BP127</t>
  </si>
  <si>
    <t>Harris Creek Connector to Watkins Pon</t>
  </si>
  <si>
    <t>E Mason St</t>
  </si>
  <si>
    <t>BP126</t>
  </si>
  <si>
    <t>Dunn Creek Greenway</t>
  </si>
  <si>
    <t>BP125</t>
  </si>
  <si>
    <t>Dunn Creek Greenway Phase 4 Traditions</t>
  </si>
  <si>
    <t>Greenway connector</t>
  </si>
  <si>
    <t>BP124</t>
  </si>
  <si>
    <t>Dunn Creek Greenway Phase 3</t>
  </si>
  <si>
    <t>BP123</t>
  </si>
  <si>
    <t>Dunn Creek Greenway Phase 2</t>
  </si>
  <si>
    <t>Cedar Fork Corridor</t>
  </si>
  <si>
    <t>BP122</t>
  </si>
  <si>
    <t>Cedar Fork Corridor Boardwalk Loc 8</t>
  </si>
  <si>
    <t>Austin Creek Greenway</t>
  </si>
  <si>
    <t>BP121</t>
  </si>
  <si>
    <t>WAKE FOREST and ROLESVILLE</t>
  </si>
  <si>
    <t>Austin Creek Dev Corridor</t>
  </si>
  <si>
    <t>Ailey Young Park Connector</t>
  </si>
  <si>
    <t>BP120</t>
  </si>
  <si>
    <t>BP119</t>
  </si>
  <si>
    <t>BP118</t>
  </si>
  <si>
    <t>BP117</t>
  </si>
  <si>
    <t>BP116</t>
  </si>
  <si>
    <t>Crosstrac Ln</t>
  </si>
  <si>
    <t>Zebulon Rail Greenway</t>
  </si>
  <si>
    <t>BP115</t>
  </si>
  <si>
    <t>Wendell Local Greenway Connector</t>
  </si>
  <si>
    <t>BP114</t>
  </si>
  <si>
    <t>Wendell local priority</t>
  </si>
  <si>
    <t>US 401 N Main Street</t>
  </si>
  <si>
    <t>BP113</t>
  </si>
  <si>
    <t>Rolesville local priority; Wake County Greenway System Plan</t>
  </si>
  <si>
    <t>US 1 Alt Park Ave</t>
  </si>
  <si>
    <t>BP112</t>
  </si>
  <si>
    <t>College St</t>
  </si>
  <si>
    <t>BP111</t>
  </si>
  <si>
    <t>Youngsville local priority; State Bike Route NC 2</t>
  </si>
  <si>
    <t>BP110</t>
  </si>
  <si>
    <t>Wendell local priority; High Crash Arterial</t>
  </si>
  <si>
    <t>Louisburg Rd</t>
  </si>
  <si>
    <t>BP109</t>
  </si>
  <si>
    <t>Rolesville local priority</t>
  </si>
  <si>
    <t>BP108</t>
  </si>
  <si>
    <t>BP107</t>
  </si>
  <si>
    <t>US 64 Business</t>
  </si>
  <si>
    <t>BP106</t>
  </si>
  <si>
    <t>BP105</t>
  </si>
  <si>
    <t>BP104</t>
  </si>
  <si>
    <t>Wake Forest local recommendation; transit access</t>
  </si>
  <si>
    <t>BP103</t>
  </si>
  <si>
    <t>Knightdale local recommendatoins; BLOS</t>
  </si>
  <si>
    <t>BP102</t>
  </si>
  <si>
    <t>W Franklin St</t>
  </si>
  <si>
    <t>BP101</t>
  </si>
  <si>
    <t>MTP_Status</t>
  </si>
  <si>
    <t>MTP_Category</t>
  </si>
  <si>
    <t>Proj_Name_To</t>
  </si>
  <si>
    <t>Proj_Name_From</t>
  </si>
  <si>
    <t>Proj_Name</t>
  </si>
  <si>
    <t>SHAPE_Length</t>
  </si>
  <si>
    <t>NEAS_Recommendation</t>
  </si>
  <si>
    <t>Name2</t>
  </si>
  <si>
    <t>CAMPO_SOURCE</t>
  </si>
  <si>
    <t>CAMPO_PLAN_JURISDICTION</t>
  </si>
  <si>
    <t>CAMPO_NAME</t>
  </si>
  <si>
    <t>CAMPO_TYPE</t>
  </si>
  <si>
    <t>CAMPO_FACILITY</t>
  </si>
  <si>
    <t>NEAST11</t>
  </si>
  <si>
    <t>ZWX Extension (Zebulon)</t>
  </si>
  <si>
    <t>NEAST10</t>
  </si>
  <si>
    <t>Wendell Circulator Route</t>
  </si>
  <si>
    <t>NEAST6</t>
  </si>
  <si>
    <t>BRT Extension to K - EB</t>
  </si>
  <si>
    <t>NEAS61</t>
  </si>
  <si>
    <t>BRT Extension to WF - SB</t>
  </si>
  <si>
    <t>BRT Extension to Wake Forest</t>
  </si>
  <si>
    <t>BRT Extension to Knightdale</t>
  </si>
  <si>
    <t>NEAST2</t>
  </si>
  <si>
    <t>Extension of Service to Yng-Frk</t>
  </si>
  <si>
    <t>NEAST8</t>
  </si>
  <si>
    <t>Circulator Route</t>
  </si>
  <si>
    <t>NEAST5</t>
  </si>
  <si>
    <t>Service to Wake Tech</t>
  </si>
  <si>
    <t>NEAST9</t>
  </si>
  <si>
    <t>EasTrans</t>
  </si>
  <si>
    <t>NEAST4</t>
  </si>
  <si>
    <t>SEHSR Corridor</t>
  </si>
  <si>
    <t>NEAS_ID</t>
  </si>
  <si>
    <t>ROUTE_NAME</t>
  </si>
  <si>
    <t>ROUTE_ID</t>
  </si>
  <si>
    <t>Proposed Lanes Public</t>
  </si>
  <si>
    <t>Existing Lanes Public</t>
  </si>
  <si>
    <t>Proposed Improvement</t>
  </si>
  <si>
    <t>Miles</t>
  </si>
  <si>
    <t>Cost per Mile</t>
  </si>
  <si>
    <t>Avg Cost Per Mile (2045 MTP)</t>
  </si>
  <si>
    <t>Stantec est</t>
  </si>
  <si>
    <t>US 1 Alt / Park Ave</t>
  </si>
  <si>
    <t>Fayetteville St Ext</t>
  </si>
  <si>
    <t>Report Cost Estimate</t>
  </si>
  <si>
    <t>Inflation Factor</t>
  </si>
  <si>
    <t>MTP 2045 Cost Estimate</t>
  </si>
  <si>
    <t>Cost per Mile/Locations</t>
  </si>
  <si>
    <t>NEASF40</t>
  </si>
  <si>
    <t>N Main St</t>
  </si>
  <si>
    <t>John Winstead Connector</t>
  </si>
  <si>
    <t>NEASMTP42</t>
  </si>
  <si>
    <t>NEASNEW18</t>
  </si>
  <si>
    <t>HortonRd</t>
  </si>
  <si>
    <t>NEASW5</t>
  </si>
  <si>
    <t>N First Ave / Old Knight Rd</t>
  </si>
  <si>
    <t>I-87</t>
  </si>
  <si>
    <t>NEASW8</t>
  </si>
  <si>
    <t>E Gannon Ave</t>
  </si>
  <si>
    <t>US 264</t>
  </si>
  <si>
    <t>NEASW9</t>
  </si>
  <si>
    <t>N Arendell Ave</t>
  </si>
  <si>
    <t>Distance (miles)</t>
  </si>
  <si>
    <t>Knollwood Ln</t>
  </si>
  <si>
    <t>Jurisdiction</t>
  </si>
  <si>
    <t>Bunn</t>
  </si>
  <si>
    <t>Franklinton</t>
  </si>
  <si>
    <t>Knightdale</t>
  </si>
  <si>
    <t>BP357</t>
  </si>
  <si>
    <t>BP358</t>
  </si>
  <si>
    <t>BP359</t>
  </si>
  <si>
    <t>BP360</t>
  </si>
  <si>
    <t>BP361</t>
  </si>
  <si>
    <t>BP362</t>
  </si>
  <si>
    <t>BP363</t>
  </si>
  <si>
    <t>BP364</t>
  </si>
  <si>
    <t>BP365</t>
  </si>
  <si>
    <t>BP366</t>
  </si>
  <si>
    <t>BP367</t>
  </si>
  <si>
    <t>BP368</t>
  </si>
  <si>
    <t>BP369</t>
  </si>
  <si>
    <t>BP370</t>
  </si>
  <si>
    <t>BP371</t>
  </si>
  <si>
    <t>BP372</t>
  </si>
  <si>
    <t>BP373</t>
  </si>
  <si>
    <t>BP374</t>
  </si>
  <si>
    <t>BP375</t>
  </si>
  <si>
    <t>BP376</t>
  </si>
  <si>
    <t>BP377</t>
  </si>
  <si>
    <t>BP378</t>
  </si>
  <si>
    <t>BP379</t>
  </si>
  <si>
    <t>BP380</t>
  </si>
  <si>
    <t>BP381</t>
  </si>
  <si>
    <t>BP382</t>
  </si>
  <si>
    <t>BP383</t>
  </si>
  <si>
    <t>BP384</t>
  </si>
  <si>
    <t>BP385</t>
  </si>
  <si>
    <t>BP386</t>
  </si>
  <si>
    <t>BP387</t>
  </si>
  <si>
    <t>BP388</t>
  </si>
  <si>
    <t>BP389</t>
  </si>
  <si>
    <t>BP390</t>
  </si>
  <si>
    <t>BP391</t>
  </si>
  <si>
    <t>BP392</t>
  </si>
  <si>
    <t>BP393</t>
  </si>
  <si>
    <t>Greenway Franlinton</t>
  </si>
  <si>
    <t>Franklin County Bicycle &amp; Pedestrian Plan</t>
  </si>
  <si>
    <t>Cedar Creek Tributary Greenway</t>
  </si>
  <si>
    <t>Bunn Elem School Rd Sidepath</t>
  </si>
  <si>
    <t>Bunn Urban Trail</t>
  </si>
  <si>
    <t>NEAS Roadway project</t>
  </si>
  <si>
    <t>Bethlemem Rd</t>
  </si>
  <si>
    <t>A604</t>
  </si>
  <si>
    <t>US 401 / Louisburg Rd</t>
  </si>
  <si>
    <t>US 401 Bus / Main St</t>
  </si>
  <si>
    <t>New Local Road Youngsville</t>
  </si>
  <si>
    <t>Youngsville New Roadway</t>
  </si>
  <si>
    <t>Youngsville Northern Bypass</t>
  </si>
  <si>
    <t>Lucas &amp; Old Crews Connector</t>
  </si>
  <si>
    <t>ZEBULON CTP</t>
  </si>
  <si>
    <t>miles</t>
  </si>
  <si>
    <t>Zebulon</t>
  </si>
  <si>
    <t>Raleigh</t>
  </si>
  <si>
    <t>Wendell</t>
  </si>
  <si>
    <t>Wendell / Zebulon</t>
  </si>
  <si>
    <t>Wake Forest</t>
  </si>
  <si>
    <t>Youngsville</t>
  </si>
  <si>
    <t>NEAS452</t>
  </si>
  <si>
    <t>NEAS453</t>
  </si>
  <si>
    <t>NEAS454</t>
  </si>
  <si>
    <t>Rolesville / Wake Forest</t>
  </si>
  <si>
    <t>Rolesville / Wake Fores</t>
  </si>
  <si>
    <t>Wake Forest / Youngsville</t>
  </si>
  <si>
    <t>Knightdale / Wendell</t>
  </si>
  <si>
    <t>Knightdale / Wendell / Zebulon</t>
  </si>
  <si>
    <t>Franklinton / Wake Forest / Youngsville</t>
  </si>
  <si>
    <t>Knightdale / Rolesville / Wake Forest / Wendell / Zebulon</t>
  </si>
  <si>
    <t>Franklinton / Youngsville</t>
  </si>
  <si>
    <t>Unit Cost</t>
  </si>
  <si>
    <t>Cost Est</t>
  </si>
  <si>
    <t>Facility Type</t>
  </si>
  <si>
    <t>per mile</t>
  </si>
  <si>
    <t>From 2014 NEAS</t>
  </si>
  <si>
    <t>Such as</t>
  </si>
  <si>
    <t>sidewalk one side, sidepath on other side</t>
  </si>
  <si>
    <t>sidepath</t>
  </si>
  <si>
    <t>widen shoulders to add buffered bike lanes</t>
  </si>
  <si>
    <t>off-road greenway trail</t>
  </si>
  <si>
    <t>Additional Description</t>
  </si>
  <si>
    <t>extend and connect roadway network; provide sidewalks and improve intersection crossings</t>
  </si>
  <si>
    <t>add lane(s), widen shoulders, and improve crossing locations, including future Smith Creek Greenway (midblock)</t>
  </si>
  <si>
    <t>add center turn lane, widen shoulders; provide sidewalks and off-road bicycle facility</t>
  </si>
  <si>
    <t>extend and connect roadway network providing sidewalks and on-road bicycle facilities</t>
  </si>
  <si>
    <t>add lanes, shoulders, and sidewalks, off-road bicyce facility; improve intersection crossings at signalized intersections; realign with US 401 Business</t>
  </si>
  <si>
    <t>add lane(s), widen shoulders, and improve crossing locations; correct alignment skew with Eagle Rock Rd and Old Tarboro Rd</t>
  </si>
  <si>
    <t>add lane(s), shoulders, and improve intersction crossings; provide off-road sidepath to accommodate walking and biking</t>
  </si>
  <si>
    <t>add lanes for this commuter corridor, provide shoulders, and off-road bicycle facility</t>
  </si>
  <si>
    <t>extend and connect roadway, provide new I-540 interchange, and off-road bicycle facility</t>
  </si>
  <si>
    <t>extend and connect roadway over I-540; provide off-road bicycle facility</t>
  </si>
  <si>
    <t>extend and connect roadway, include sidewalks and off-road bicycle facilities</t>
  </si>
  <si>
    <t>add lanes, shoulders, and construct Diverging Diamond Interchange; construct off-road bicyce facility and improve intersection crossings to connect with planned greenway trails</t>
  </si>
  <si>
    <t>add center turn lane, shoulders, and provide sidewalk/multiuse path; coordinate with adjacent projects, and improve crossing locations</t>
  </si>
  <si>
    <t>add lane(s), curb and gutter, and provide sidewalk/multiuse path along corridor; improve intersection crossings and consider roundabout at US 1 Alt intersection with future Youngsville northern bypass</t>
  </si>
  <si>
    <t>add lane(s), improve shoulders, and provide on-road bicycle facilities for experienced users</t>
  </si>
  <si>
    <t>add center turn lane, curb &amp; gutter for consistent cross-section; improve intersection crossing locations; accommodate walking and biking</t>
  </si>
  <si>
    <t>add center turn lane, shoulders and connect sidewalk gaps along this railroad-adjacent corridor</t>
  </si>
  <si>
    <t>add lane(s), shoulders, and provide separated bike facility that connects with existing and planned greenways</t>
  </si>
  <si>
    <t>provide grade separation over railroad corridor, and improve sidewalks</t>
  </si>
  <si>
    <t>extend roadways to improve network; align with US 64 Bus at Rolesville Road intersection; consider mutiuse sidepath to accommodate walking and biking</t>
  </si>
  <si>
    <t>provide truck alternate around Main Street; connect sidewalks and provide off-road bicycle facilities</t>
  </si>
  <si>
    <t>add lane(s), shoulders, and provide separated bicycle facility through Franklinton, transitioning to on-road shoulder facility for experienced bicyclists</t>
  </si>
  <si>
    <t>consider Complete Street retrofit to slow vehicles, accommodate all modes, and connect sidewalks</t>
  </si>
  <si>
    <t>add center turn lane, shoulders and provide multiuse path along the corridor; improve intersection crossings to accommodate all modes</t>
  </si>
  <si>
    <t>consider truck alternate route south of Main Street, connecting with US 1 from Holden Road; provide off-road bicycle facility</t>
  </si>
  <si>
    <t>provide grade separation over railroad corridor to connect with US 1 frontage road; provide sidewalks</t>
  </si>
  <si>
    <t>add lane(s), shoulders, and provide separated bicycle facility between Wake Forest and Rolesville; improve intersection crossings</t>
  </si>
  <si>
    <t>improve safety by limiting left turns and improving intersection crossing locations; provide off-road bicycle facility and connect sidewalk gaps</t>
  </si>
  <si>
    <t>improve safety and congestion by consolidating driveways, limiting left turns, and improving intersection crossings; connect sidewalk gaps and provide off-road bicycle facility</t>
  </si>
  <si>
    <t>improve safety by consolidating driveways, limiting left turns, and improving intersection crossings; consider Complete Street retrofit to accommodate all modes</t>
  </si>
  <si>
    <t>improve safety at intersections, and improve crossings; accommodate bicyclists with of-road facility; plan for future infill development along corridor frontage</t>
  </si>
  <si>
    <t>extend and connect roadway; improve intersection crossings, provide sidewalks and bicycle facilities</t>
  </si>
  <si>
    <t>construct roundabout to slow vehicles and maintain traffic flow; connect sidewalks and improve pedestrian crossings</t>
  </si>
  <si>
    <t>consider Complete Street retrofit to accommodate all modes, and improve intersection crossings</t>
  </si>
  <si>
    <t>extend and connect roadways along southern side of Zebulon; provide separation from vehicles for walking and biking; connect with regional greenways</t>
  </si>
  <si>
    <t>reconstruct Main Street to accommodate all modes; reduce vehicle speed and improve safety</t>
  </si>
  <si>
    <t>add center turn lane; provide sidewalks and improve intersection crossings</t>
  </si>
  <si>
    <t>consider Complete Street retrofit to accommodate all modes, and roundabout at NC 97 intersection</t>
  </si>
  <si>
    <t>construct multiuse path along Eastrans corridor (Rail with Trail)</t>
  </si>
  <si>
    <t>construct greenway along creek</t>
  </si>
  <si>
    <t>extend and connect regional greenways</t>
  </si>
  <si>
    <t>extend exising multiuse path further north and connect with residential</t>
  </si>
  <si>
    <t>sidepath / multiuse path along former railroad corridor</t>
  </si>
  <si>
    <t>connect residential neighborhoods with regional greenway system</t>
  </si>
  <si>
    <t>extend and connect with Neuse River Greenway Trail</t>
  </si>
  <si>
    <t>connect with regional greenway system</t>
  </si>
  <si>
    <t>extend and connect with Town park</t>
  </si>
  <si>
    <t>construct multiuse path along S-line corridor (Rail with Trail)</t>
  </si>
  <si>
    <t>construct Phase I greenway along creek</t>
  </si>
  <si>
    <t>provide off-road sidepath for walking and biking</t>
  </si>
  <si>
    <t>connect local recreation destinations</t>
  </si>
  <si>
    <t>extend and connect with Wake County Greenway</t>
  </si>
  <si>
    <t>connect regional recreation destinations</t>
  </si>
  <si>
    <t>connect two greenway trails along roadway sidepath</t>
  </si>
  <si>
    <t>extend and connect with existing greenway system further south</t>
  </si>
  <si>
    <t>connect residential neighborhoods with Neuse River Greenway</t>
  </si>
  <si>
    <t>extend existing greenway to east and connect with Knightdale Station Park</t>
  </si>
  <si>
    <t>extend Harris Creek Greenway further east with regional trails</t>
  </si>
  <si>
    <t>construct off-road sidepath for walking and biking</t>
  </si>
  <si>
    <t>improve streetscape, sidewalks and add bicycle facilities</t>
  </si>
  <si>
    <t>extend existing greenway to east</t>
  </si>
  <si>
    <t>connect Phase II greenway further east to East Wake High School</t>
  </si>
  <si>
    <t>extend greenway connector to Neuse River Greenway</t>
  </si>
  <si>
    <t>connect regional greenway trails</t>
  </si>
  <si>
    <t>Sidepath / multiuse path along S-line railroad corridor</t>
  </si>
  <si>
    <t>extend and connect with regional greenway system</t>
  </si>
  <si>
    <t>construct sidepath along roadway and connect with local destinatinos</t>
  </si>
  <si>
    <t>construct sidepath along roadway</t>
  </si>
  <si>
    <t>construct urban trail to connect local destinations</t>
  </si>
  <si>
    <t>NEAS_CrossSection</t>
  </si>
  <si>
    <t>4F</t>
  </si>
  <si>
    <t>6F</t>
  </si>
  <si>
    <t>4E</t>
  </si>
  <si>
    <t>3C</t>
  </si>
  <si>
    <t>3B</t>
  </si>
  <si>
    <t>2E</t>
  </si>
  <si>
    <t>3A</t>
  </si>
  <si>
    <t>2D</t>
  </si>
  <si>
    <t>4B</t>
  </si>
  <si>
    <t>4D</t>
  </si>
  <si>
    <t>2A</t>
  </si>
  <si>
    <t>5A</t>
  </si>
  <si>
    <t>Diverging Diamond</t>
  </si>
  <si>
    <t>8A</t>
  </si>
  <si>
    <t>2B</t>
  </si>
  <si>
    <t>4A</t>
  </si>
  <si>
    <t>8C</t>
  </si>
  <si>
    <t>6C</t>
  </si>
  <si>
    <t>6A</t>
  </si>
  <si>
    <t>2a</t>
  </si>
  <si>
    <t>2C</t>
  </si>
  <si>
    <t>2H</t>
  </si>
  <si>
    <t>US 401 Bus/Main Street</t>
  </si>
  <si>
    <t>US 401 Bypass South</t>
  </si>
  <si>
    <t>Burlington Mills</t>
  </si>
  <si>
    <t>Young St</t>
  </si>
  <si>
    <t xml:space="preserve">Young St </t>
  </si>
  <si>
    <t>US 401 Bypass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</si>
</sst>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6"/>
      <name val="Arial Narrow"/>
      <family val="2"/>
    </font>
    <font>
      <sz val="10"/>
      <color theme="6"/>
      <name val="Arial Narrow"/>
      <family val="2"/>
    </font>
    <font>
      <sz val="8"/>
      <name val="Calibri"/>
      <family val="2"/>
      <scheme val="minor"/>
    </font>
    <font>
      <b/>
      <sz val="10"/>
      <color theme="1" tint="0.499984740745262"/>
      <name val="Arial Narrow"/>
      <family val="2"/>
    </font>
    <font>
      <sz val="10"/>
      <color theme="1" tint="0.499984740745262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10" xfId="0" applyFont="1" applyBorder="1"/>
    <xf numFmtId="0" fontId="19" fillId="0" borderId="0" xfId="0" applyFont="1"/>
    <xf numFmtId="164" fontId="19" fillId="0" borderId="10" xfId="2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8" fillId="33" borderId="10" xfId="0" applyFont="1" applyFill="1" applyBorder="1"/>
    <xf numFmtId="0" fontId="19" fillId="33" borderId="10" xfId="0" applyFont="1" applyFill="1" applyBorder="1"/>
    <xf numFmtId="0" fontId="19" fillId="33" borderId="0" xfId="0" applyFont="1" applyFill="1"/>
    <xf numFmtId="0" fontId="18" fillId="33" borderId="10" xfId="0" applyFont="1" applyFill="1" applyBorder="1" applyAlignment="1">
      <alignment horizontal="left"/>
    </xf>
    <xf numFmtId="43" fontId="18" fillId="0" borderId="10" xfId="1" applyFont="1" applyBorder="1"/>
    <xf numFmtId="43" fontId="19" fillId="0" borderId="10" xfId="1" applyFont="1" applyBorder="1"/>
    <xf numFmtId="43" fontId="19" fillId="0" borderId="0" xfId="1" applyFont="1"/>
    <xf numFmtId="0" fontId="18" fillId="33" borderId="10" xfId="0" applyFont="1" applyFill="1" applyBorder="1" applyAlignment="1">
      <alignment horizontal="left" wrapText="1"/>
    </xf>
    <xf numFmtId="0" fontId="20" fillId="34" borderId="10" xfId="0" applyFont="1" applyFill="1" applyBorder="1"/>
    <xf numFmtId="164" fontId="21" fillId="0" borderId="10" xfId="2" applyNumberFormat="1" applyFont="1" applyBorder="1"/>
    <xf numFmtId="164" fontId="22" fillId="0" borderId="10" xfId="2" applyNumberFormat="1" applyFont="1" applyBorder="1"/>
    <xf numFmtId="164" fontId="22" fillId="0" borderId="0" xfId="2" applyNumberFormat="1" applyFont="1"/>
    <xf numFmtId="164" fontId="19" fillId="0" borderId="10" xfId="0" applyNumberFormat="1" applyFont="1" applyBorder="1"/>
    <xf numFmtId="164" fontId="22" fillId="0" borderId="10" xfId="2" quotePrefix="1" applyNumberFormat="1" applyFont="1" applyBorder="1" applyAlignment="1">
      <alignment horizontal="center"/>
    </xf>
    <xf numFmtId="44" fontId="19" fillId="0" borderId="0" xfId="0" applyNumberFormat="1" applyFont="1"/>
    <xf numFmtId="0" fontId="18" fillId="33" borderId="11" xfId="0" applyFont="1" applyFill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/>
    <xf numFmtId="0" fontId="19" fillId="33" borderId="14" xfId="0" applyFont="1" applyFill="1" applyBorder="1"/>
    <xf numFmtId="164" fontId="20" fillId="0" borderId="0" xfId="2" applyNumberFormat="1" applyFont="1" applyBorder="1"/>
    <xf numFmtId="0" fontId="20" fillId="0" borderId="15" xfId="0" applyFont="1" applyBorder="1"/>
    <xf numFmtId="164" fontId="19" fillId="0" borderId="0" xfId="2" applyNumberFormat="1" applyFont="1" applyBorder="1"/>
    <xf numFmtId="0" fontId="19" fillId="0" borderId="15" xfId="0" applyFont="1" applyBorder="1"/>
    <xf numFmtId="0" fontId="19" fillId="33" borderId="16" xfId="0" applyFont="1" applyFill="1" applyBorder="1"/>
    <xf numFmtId="164" fontId="19" fillId="0" borderId="17" xfId="2" applyNumberFormat="1" applyFont="1" applyBorder="1"/>
    <xf numFmtId="0" fontId="19" fillId="0" borderId="18" xfId="0" applyFont="1" applyBorder="1"/>
    <xf numFmtId="165" fontId="19" fillId="0" borderId="10" xfId="1" applyNumberFormat="1" applyFont="1" applyBorder="1"/>
    <xf numFmtId="165" fontId="19" fillId="0" borderId="0" xfId="1" applyNumberFormat="1" applyFont="1"/>
    <xf numFmtId="165" fontId="20" fillId="34" borderId="10" xfId="1" applyNumberFormat="1" applyFont="1" applyFill="1" applyBorder="1"/>
    <xf numFmtId="165" fontId="20" fillId="34" borderId="10" xfId="1" applyNumberFormat="1" applyFont="1" applyFill="1" applyBorder="1" applyAlignment="1"/>
    <xf numFmtId="164" fontId="19" fillId="0" borderId="0" xfId="0" applyNumberFormat="1" applyFont="1" applyBorder="1"/>
    <xf numFmtId="166" fontId="19" fillId="0" borderId="0" xfId="1" applyNumberFormat="1" applyFont="1"/>
    <xf numFmtId="0" fontId="24" fillId="0" borderId="10" xfId="0" applyFont="1" applyBorder="1"/>
    <xf numFmtId="166" fontId="25" fillId="0" borderId="10" xfId="1" applyNumberFormat="1" applyFont="1" applyBorder="1"/>
    <xf numFmtId="164" fontId="21" fillId="33" borderId="10" xfId="2" applyNumberFormat="1" applyFont="1" applyFill="1" applyBorder="1"/>
    <xf numFmtId="0" fontId="18" fillId="33" borderId="10" xfId="0" applyFont="1" applyFill="1" applyBorder="1" applyAlignment="1">
      <alignment wrapText="1"/>
    </xf>
    <xf numFmtId="0" fontId="18" fillId="33" borderId="0" xfId="0" applyFont="1" applyFill="1" applyBorder="1" applyAlignment="1">
      <alignment wrapText="1"/>
    </xf>
    <xf numFmtId="167" fontId="18" fillId="0" borderId="10" xfId="1" applyNumberFormat="1" applyFont="1" applyBorder="1"/>
    <xf numFmtId="167" fontId="19" fillId="0" borderId="10" xfId="1" applyNumberFormat="1" applyFont="1" applyBorder="1"/>
    <xf numFmtId="167" fontId="19" fillId="0" borderId="0" xfId="1" applyNumberFormat="1" applyFont="1"/>
    <xf numFmtId="49" fontId="19" fillId="0" borderId="10" xfId="0" applyNumberFormat="1" applyFont="1" applyBorder="1"/>
    <xf numFmtId="0" fontId="24" fillId="0" borderId="19" xfId="0" applyFont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resohlavy, Timothy" id="{BDDC938D-C8AD-41C4-A104-E7137F44A789}" userId="S::Timothy.Tresohlavy@stantec.com::1df3d296-d86f-4300-b45f-7237012d9a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1" dT="2021-03-24T17:03:56.21" personId="{BDDC938D-C8AD-41C4-A104-E7137F44A789}" id="{9CEAA83D-D158-48D3-9BD7-62B17F6331C6}">
    <text>Apply these average costs per mile from MTP to any new NEAS projects (# * Length).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C1" dT="2021-03-24T17:03:56.21" personId="{BDDC938D-C8AD-41C4-A104-E7137F44A789}" id="{741836AC-D3A9-47EA-95D0-ED7681F211E8}">
    <text>Apply these average costs per mile from MTP to any new NEAS projects (# * Length).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0"/>
  <sheetViews>
    <sheetView zoomScaleNormal="100" workbookViewId="0">
      <pane xSplit="2" ySplit="1" topLeftCell="D2" activePane="bottomRight" state="frozen"/>
      <selection pane="topRight" activeCell="D1" sqref="D1"/>
      <selection pane="bottomLeft" activeCell="A2" sqref="A2"/>
      <selection pane="bottomRight" activeCell="L19" sqref="L19"/>
    </sheetView>
  </sheetViews>
  <sheetFormatPr defaultColWidth="9.109375" defaultRowHeight="13.8" x14ac:dyDescent="0.3"/>
  <cols>
    <col min="1" max="1" width="24.109375" style="4" hidden="1" customWidth="1"/>
    <col min="2" max="2" width="8.88671875" style="12" bestFit="1" customWidth="1"/>
    <col min="3" max="3" width="7.44140625" style="4" hidden="1" customWidth="1"/>
    <col min="4" max="4" width="13.109375" style="4" customWidth="1"/>
    <col min="5" max="5" width="9.6640625" style="4" hidden="1" customWidth="1"/>
    <col min="6" max="6" width="38.6640625" style="4" customWidth="1"/>
    <col min="7" max="7" width="22.5546875" style="4" customWidth="1"/>
    <col min="8" max="8" width="17.88671875" style="4" customWidth="1"/>
    <col min="9" max="9" width="7.88671875" style="4" customWidth="1"/>
    <col min="10" max="11" width="8.109375" style="4" customWidth="1"/>
    <col min="12" max="12" width="14" style="12" customWidth="1"/>
    <col min="13" max="13" width="18.109375" style="4" customWidth="1"/>
    <col min="14" max="14" width="16.88671875" style="4" customWidth="1"/>
    <col min="15" max="15" width="11.33203125" style="4" customWidth="1"/>
    <col min="16" max="16" width="16.6640625" style="4" customWidth="1"/>
    <col min="17" max="17" width="10.44140625" style="4" customWidth="1"/>
    <col min="18" max="18" width="10.109375" style="4" customWidth="1"/>
    <col min="19" max="19" width="16.5546875" style="4" customWidth="1"/>
    <col min="20" max="20" width="7.109375" style="4" customWidth="1"/>
    <col min="21" max="21" width="13.109375" style="4" customWidth="1"/>
    <col min="22" max="22" width="27.44140625" style="4" customWidth="1"/>
    <col min="23" max="23" width="7.88671875" style="4" customWidth="1"/>
    <col min="24" max="24" width="14.6640625" style="4" customWidth="1"/>
    <col min="25" max="25" width="20.88671875" style="4" customWidth="1"/>
    <col min="26" max="26" width="16.109375" style="21" hidden="1" customWidth="1"/>
    <col min="27" max="27" width="13.5546875" style="4" hidden="1" customWidth="1"/>
    <col min="28" max="28" width="8.5546875" style="4" hidden="1" customWidth="1"/>
    <col min="29" max="30" width="14.33203125" style="4" customWidth="1"/>
    <col min="31" max="31" width="9.109375" style="4"/>
    <col min="32" max="32" width="16.5546875" style="4" customWidth="1"/>
    <col min="33" max="33" width="14.33203125" style="4" customWidth="1"/>
    <col min="34" max="16384" width="9.109375" style="4"/>
  </cols>
  <sheetData>
    <row r="1" spans="1:34" s="9" customFormat="1" ht="41.4" x14ac:dyDescent="0.3">
      <c r="A1" s="7" t="s">
        <v>1</v>
      </c>
      <c r="B1" s="13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8" t="s">
        <v>1594</v>
      </c>
      <c r="K1" s="8" t="s">
        <v>1593</v>
      </c>
      <c r="L1" s="17" t="s">
        <v>1595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13" t="s">
        <v>18</v>
      </c>
      <c r="V1" s="13" t="s">
        <v>1706</v>
      </c>
      <c r="W1" s="13" t="s">
        <v>19</v>
      </c>
      <c r="X1" s="13" t="s">
        <v>20</v>
      </c>
      <c r="Y1" s="13" t="s">
        <v>21</v>
      </c>
      <c r="Z1" s="44" t="s">
        <v>1604</v>
      </c>
      <c r="AA1" s="45" t="s">
        <v>1605</v>
      </c>
      <c r="AB1" s="45" t="s">
        <v>1603</v>
      </c>
      <c r="AC1" s="45" t="s">
        <v>1602</v>
      </c>
      <c r="AD1" s="46" t="s">
        <v>1622</v>
      </c>
      <c r="AF1" s="25" t="s">
        <v>1595</v>
      </c>
      <c r="AG1" s="26" t="s">
        <v>1598</v>
      </c>
      <c r="AH1" s="27"/>
    </row>
    <row r="2" spans="1:34" x14ac:dyDescent="0.3">
      <c r="A2" s="3">
        <v>25</v>
      </c>
      <c r="B2" s="11" t="s">
        <v>113</v>
      </c>
      <c r="C2" s="3">
        <v>1</v>
      </c>
      <c r="D2" s="3" t="s">
        <v>59</v>
      </c>
      <c r="E2" s="3" t="s">
        <v>24</v>
      </c>
      <c r="F2" s="3" t="s">
        <v>114</v>
      </c>
      <c r="G2" s="3" t="s">
        <v>115</v>
      </c>
      <c r="H2" s="3" t="s">
        <v>116</v>
      </c>
      <c r="I2" s="3" t="s">
        <v>44</v>
      </c>
      <c r="J2" s="3">
        <v>0</v>
      </c>
      <c r="K2" s="3">
        <v>3</v>
      </c>
      <c r="L2" s="11" t="s">
        <v>29</v>
      </c>
      <c r="M2" s="3" t="s">
        <v>30</v>
      </c>
      <c r="N2" s="3" t="s">
        <v>54</v>
      </c>
      <c r="O2" s="3" t="s">
        <v>55</v>
      </c>
      <c r="P2" s="3" t="s">
        <v>56</v>
      </c>
      <c r="Q2" s="3" t="s">
        <v>34</v>
      </c>
      <c r="R2" s="3"/>
      <c r="S2" s="3" t="s">
        <v>37</v>
      </c>
      <c r="T2" s="3" t="s">
        <v>64</v>
      </c>
      <c r="U2" s="3" t="s">
        <v>29</v>
      </c>
      <c r="V2" s="3" t="s">
        <v>1707</v>
      </c>
      <c r="W2" s="3" t="s">
        <v>39</v>
      </c>
      <c r="X2" s="3"/>
      <c r="Y2" s="3"/>
      <c r="Z2" s="20" t="e">
        <f>#REF!</f>
        <v>#REF!</v>
      </c>
      <c r="AA2" s="22" t="e">
        <f>ROUND(Z2/#REF!,-3)</f>
        <v>#REF!</v>
      </c>
      <c r="AB2" s="15">
        <v>1.06</v>
      </c>
      <c r="AC2" s="22" t="e">
        <f>ROUND(Z2*AB2,-3)</f>
        <v>#REF!</v>
      </c>
      <c r="AD2" s="40" t="s">
        <v>1683</v>
      </c>
      <c r="AF2" s="28" t="s">
        <v>59</v>
      </c>
      <c r="AG2" s="31">
        <v>27156000</v>
      </c>
      <c r="AH2" s="32"/>
    </row>
    <row r="3" spans="1:34" x14ac:dyDescent="0.3">
      <c r="A3" s="3">
        <v>14</v>
      </c>
      <c r="B3" s="11" t="s">
        <v>71</v>
      </c>
      <c r="C3" s="3">
        <v>1</v>
      </c>
      <c r="D3" s="3" t="s">
        <v>23</v>
      </c>
      <c r="E3" s="3"/>
      <c r="F3" s="3" t="s">
        <v>72</v>
      </c>
      <c r="G3" s="3"/>
      <c r="H3" s="3"/>
      <c r="I3" s="3" t="s">
        <v>44</v>
      </c>
      <c r="J3" s="3"/>
      <c r="K3" s="3"/>
      <c r="L3" s="11" t="s">
        <v>23</v>
      </c>
      <c r="M3" s="3" t="s">
        <v>30</v>
      </c>
      <c r="N3" s="3" t="s">
        <v>23</v>
      </c>
      <c r="O3" s="3" t="s">
        <v>62</v>
      </c>
      <c r="P3" s="3" t="s">
        <v>73</v>
      </c>
      <c r="Q3" s="3" t="s">
        <v>34</v>
      </c>
      <c r="R3" s="3" t="s">
        <v>74</v>
      </c>
      <c r="S3" s="3" t="s">
        <v>37</v>
      </c>
      <c r="T3" s="3" t="s">
        <v>38</v>
      </c>
      <c r="U3" s="3" t="s">
        <v>23</v>
      </c>
      <c r="V3" s="3" t="s">
        <v>1707</v>
      </c>
      <c r="W3" s="3" t="s">
        <v>39</v>
      </c>
      <c r="X3" s="3" t="s">
        <v>40</v>
      </c>
      <c r="Y3" s="3" t="s">
        <v>75</v>
      </c>
      <c r="Z3" s="20" t="e">
        <f>#REF!</f>
        <v>#REF!</v>
      </c>
      <c r="AA3" s="22" t="e">
        <f>ROUND(Z3/#REF!,-3)</f>
        <v>#REF!</v>
      </c>
      <c r="AB3" s="15">
        <v>1.06</v>
      </c>
      <c r="AC3" s="22" t="e">
        <f t="shared" ref="AC3:AC33" si="0">ROUND(Z3*AB3,-3)</f>
        <v>#REF!</v>
      </c>
      <c r="AD3" s="40" t="s">
        <v>1680</v>
      </c>
      <c r="AF3" s="28" t="s">
        <v>23</v>
      </c>
      <c r="AG3" s="31">
        <v>20497000</v>
      </c>
      <c r="AH3" s="32"/>
    </row>
    <row r="4" spans="1:34" ht="14.4" thickBot="1" x14ac:dyDescent="0.35">
      <c r="A4" s="3">
        <v>20</v>
      </c>
      <c r="B4" s="11" t="s">
        <v>49</v>
      </c>
      <c r="C4" s="3">
        <v>1</v>
      </c>
      <c r="D4" s="3" t="s">
        <v>23</v>
      </c>
      <c r="E4" s="3" t="s">
        <v>24</v>
      </c>
      <c r="F4" s="3" t="s">
        <v>50</v>
      </c>
      <c r="G4" s="3" t="s">
        <v>51</v>
      </c>
      <c r="H4" s="3" t="s">
        <v>52</v>
      </c>
      <c r="I4" s="3" t="s">
        <v>44</v>
      </c>
      <c r="J4" s="3">
        <v>0</v>
      </c>
      <c r="K4" s="3">
        <v>4</v>
      </c>
      <c r="L4" s="11" t="s">
        <v>23</v>
      </c>
      <c r="M4" s="3" t="s">
        <v>53</v>
      </c>
      <c r="N4" s="3" t="s">
        <v>54</v>
      </c>
      <c r="O4" s="3" t="s">
        <v>55</v>
      </c>
      <c r="P4" s="3" t="s">
        <v>56</v>
      </c>
      <c r="Q4" s="3" t="s">
        <v>34</v>
      </c>
      <c r="R4" s="3"/>
      <c r="S4" s="3" t="s">
        <v>37</v>
      </c>
      <c r="T4" s="3" t="s">
        <v>38</v>
      </c>
      <c r="U4" s="3" t="s">
        <v>23</v>
      </c>
      <c r="V4" s="3"/>
      <c r="W4" s="3" t="s">
        <v>39</v>
      </c>
      <c r="X4" s="3" t="s">
        <v>40</v>
      </c>
      <c r="Y4" s="3" t="s">
        <v>57</v>
      </c>
      <c r="Z4" s="20" t="e">
        <f>#REF!</f>
        <v>#REF!</v>
      </c>
      <c r="AA4" s="22" t="e">
        <f>ROUND(Z4/#REF!,-3)</f>
        <v>#REF!</v>
      </c>
      <c r="AB4" s="15">
        <v>1.06</v>
      </c>
      <c r="AC4" s="22" t="e">
        <f t="shared" si="0"/>
        <v>#REF!</v>
      </c>
      <c r="AD4" s="40"/>
      <c r="AF4" s="33" t="s">
        <v>154</v>
      </c>
      <c r="AG4" s="34">
        <v>8518000</v>
      </c>
      <c r="AH4" s="35"/>
    </row>
    <row r="5" spans="1:34" x14ac:dyDescent="0.3">
      <c r="A5" s="3">
        <v>26</v>
      </c>
      <c r="B5" s="11" t="s">
        <v>65</v>
      </c>
      <c r="C5" s="3">
        <v>1</v>
      </c>
      <c r="D5" s="3" t="s">
        <v>59</v>
      </c>
      <c r="E5" s="3" t="s">
        <v>24</v>
      </c>
      <c r="F5" s="3" t="s">
        <v>66</v>
      </c>
      <c r="G5" s="3" t="s">
        <v>67</v>
      </c>
      <c r="H5" s="3" t="s">
        <v>68</v>
      </c>
      <c r="I5" s="3" t="s">
        <v>44</v>
      </c>
      <c r="J5" s="3">
        <v>0</v>
      </c>
      <c r="K5" s="3">
        <v>4</v>
      </c>
      <c r="L5" s="11" t="s">
        <v>29</v>
      </c>
      <c r="M5" s="3" t="s">
        <v>30</v>
      </c>
      <c r="N5" s="3" t="s">
        <v>54</v>
      </c>
      <c r="O5" s="3" t="s">
        <v>55</v>
      </c>
      <c r="P5" s="3" t="s">
        <v>69</v>
      </c>
      <c r="Q5" s="3"/>
      <c r="R5" s="3"/>
      <c r="S5" s="3" t="s">
        <v>37</v>
      </c>
      <c r="T5" s="3" t="s">
        <v>38</v>
      </c>
      <c r="U5" s="3" t="s">
        <v>29</v>
      </c>
      <c r="V5" s="3" t="s">
        <v>1716</v>
      </c>
      <c r="W5" s="3" t="s">
        <v>39</v>
      </c>
      <c r="X5" s="3" t="s">
        <v>40</v>
      </c>
      <c r="Y5" s="3" t="s">
        <v>70</v>
      </c>
      <c r="Z5" s="20" t="e">
        <f>#REF!</f>
        <v>#REF!</v>
      </c>
      <c r="AA5" s="22" t="e">
        <f>ROUND(Z5/#REF!,-3)</f>
        <v>#REF!</v>
      </c>
      <c r="AB5" s="15">
        <v>1.06</v>
      </c>
      <c r="AC5" s="22" t="e">
        <f t="shared" si="0"/>
        <v>#REF!</v>
      </c>
      <c r="AD5" s="40" t="s">
        <v>1680</v>
      </c>
    </row>
    <row r="6" spans="1:34" x14ac:dyDescent="0.3">
      <c r="A6" s="3"/>
      <c r="B6" s="11" t="s">
        <v>166</v>
      </c>
      <c r="C6" s="3">
        <v>1</v>
      </c>
      <c r="D6" s="3" t="s">
        <v>23</v>
      </c>
      <c r="E6" s="3" t="s">
        <v>24</v>
      </c>
      <c r="F6" s="3" t="s">
        <v>167</v>
      </c>
      <c r="G6" s="3" t="s">
        <v>168</v>
      </c>
      <c r="H6" s="3"/>
      <c r="I6" s="3" t="s">
        <v>44</v>
      </c>
      <c r="J6" s="3">
        <v>2</v>
      </c>
      <c r="K6" s="3">
        <v>6</v>
      </c>
      <c r="L6" s="11" t="s">
        <v>23</v>
      </c>
      <c r="M6" s="3"/>
      <c r="N6" s="3" t="s">
        <v>23</v>
      </c>
      <c r="O6" s="3" t="s">
        <v>62</v>
      </c>
      <c r="P6" s="3"/>
      <c r="Q6" s="3"/>
      <c r="R6" s="3"/>
      <c r="S6" s="3" t="s">
        <v>158</v>
      </c>
      <c r="T6" s="3" t="s">
        <v>38</v>
      </c>
      <c r="U6" s="3" t="s">
        <v>23</v>
      </c>
      <c r="V6" s="3" t="s">
        <v>1718</v>
      </c>
      <c r="W6" s="3" t="s">
        <v>88</v>
      </c>
      <c r="X6" s="3" t="s">
        <v>160</v>
      </c>
      <c r="Y6" s="3" t="s">
        <v>169</v>
      </c>
      <c r="Z6" s="20"/>
      <c r="AA6" s="22">
        <f>VLOOKUP(L6,AF:AG,2,FALSE)</f>
        <v>20497000</v>
      </c>
      <c r="AB6" s="15">
        <v>1.06</v>
      </c>
      <c r="AC6" s="22">
        <f>ROUND(AA6*AB6,-3)</f>
        <v>21727000</v>
      </c>
      <c r="AD6" s="40" t="s">
        <v>1680</v>
      </c>
    </row>
    <row r="7" spans="1:34" x14ac:dyDescent="0.3">
      <c r="A7" s="3">
        <v>11</v>
      </c>
      <c r="B7" s="11" t="s">
        <v>124</v>
      </c>
      <c r="C7" s="3">
        <v>0</v>
      </c>
      <c r="D7" s="3" t="s">
        <v>59</v>
      </c>
      <c r="E7" s="3"/>
      <c r="F7" s="3" t="s">
        <v>125</v>
      </c>
      <c r="G7" s="3" t="s">
        <v>61</v>
      </c>
      <c r="H7" s="3" t="s">
        <v>61</v>
      </c>
      <c r="I7" s="3" t="s">
        <v>44</v>
      </c>
      <c r="J7" s="3">
        <v>0</v>
      </c>
      <c r="K7" s="3">
        <v>4</v>
      </c>
      <c r="L7" s="11" t="s">
        <v>59</v>
      </c>
      <c r="M7" s="3" t="s">
        <v>30</v>
      </c>
      <c r="N7" s="3" t="s">
        <v>59</v>
      </c>
      <c r="O7" s="3" t="s">
        <v>32</v>
      </c>
      <c r="P7" s="3" t="s">
        <v>73</v>
      </c>
      <c r="Q7" s="3" t="s">
        <v>63</v>
      </c>
      <c r="R7" s="3"/>
      <c r="S7" s="3" t="s">
        <v>37</v>
      </c>
      <c r="T7" s="3" t="s">
        <v>38</v>
      </c>
      <c r="U7" s="3" t="s">
        <v>59</v>
      </c>
      <c r="V7" s="3" t="s">
        <v>1707</v>
      </c>
      <c r="W7" s="3" t="s">
        <v>39</v>
      </c>
      <c r="X7" s="3" t="s">
        <v>40</v>
      </c>
      <c r="Y7" s="3" t="s">
        <v>126</v>
      </c>
      <c r="Z7" s="20"/>
      <c r="AA7" s="22">
        <f>VLOOKUP(L7,AF:AG,2,FALSE)</f>
        <v>27156000</v>
      </c>
      <c r="AB7" s="15">
        <v>1.06</v>
      </c>
      <c r="AC7" s="22">
        <f t="shared" ref="AC7:AC8" si="1">ROUND(AA7*AB7,-3)</f>
        <v>28785000</v>
      </c>
      <c r="AD7" s="40" t="s">
        <v>1684</v>
      </c>
    </row>
    <row r="8" spans="1:34" x14ac:dyDescent="0.3">
      <c r="A8" s="3"/>
      <c r="B8" s="11" t="s">
        <v>206</v>
      </c>
      <c r="C8" s="3">
        <v>1</v>
      </c>
      <c r="D8" s="3" t="s">
        <v>59</v>
      </c>
      <c r="E8" s="3"/>
      <c r="F8" s="3" t="s">
        <v>207</v>
      </c>
      <c r="G8" s="3" t="s">
        <v>208</v>
      </c>
      <c r="H8" s="3" t="s">
        <v>209</v>
      </c>
      <c r="I8" s="3" t="s">
        <v>44</v>
      </c>
      <c r="J8" s="3">
        <v>0</v>
      </c>
      <c r="K8" s="3">
        <v>3</v>
      </c>
      <c r="L8" s="11" t="s">
        <v>59</v>
      </c>
      <c r="M8" s="3"/>
      <c r="N8" s="3" t="s">
        <v>59</v>
      </c>
      <c r="O8" s="3" t="s">
        <v>62</v>
      </c>
      <c r="P8" s="3"/>
      <c r="Q8" s="3"/>
      <c r="R8" s="3"/>
      <c r="S8" s="3" t="s">
        <v>37</v>
      </c>
      <c r="T8" s="3" t="s">
        <v>64</v>
      </c>
      <c r="U8" s="3" t="s">
        <v>59</v>
      </c>
      <c r="V8" s="3" t="s">
        <v>1707</v>
      </c>
      <c r="W8" s="3" t="s">
        <v>104</v>
      </c>
      <c r="X8" s="3" t="s">
        <v>40</v>
      </c>
      <c r="Y8" s="3"/>
      <c r="Z8" s="20"/>
      <c r="AA8" s="22">
        <f>VLOOKUP(L8,AF:AG,2,FALSE)</f>
        <v>27156000</v>
      </c>
      <c r="AB8" s="15">
        <v>1.06</v>
      </c>
      <c r="AC8" s="22">
        <f t="shared" si="1"/>
        <v>28785000</v>
      </c>
      <c r="AD8" s="40" t="s">
        <v>1681</v>
      </c>
    </row>
    <row r="9" spans="1:34" x14ac:dyDescent="0.3">
      <c r="A9" s="3">
        <v>27</v>
      </c>
      <c r="B9" s="11" t="s">
        <v>58</v>
      </c>
      <c r="C9" s="3">
        <v>1</v>
      </c>
      <c r="D9" s="3" t="s">
        <v>59</v>
      </c>
      <c r="E9" s="3" t="s">
        <v>24</v>
      </c>
      <c r="F9" s="3" t="s">
        <v>60</v>
      </c>
      <c r="G9" s="3" t="s">
        <v>61</v>
      </c>
      <c r="H9" s="3" t="s">
        <v>61</v>
      </c>
      <c r="I9" s="3" t="s">
        <v>44</v>
      </c>
      <c r="J9" s="3">
        <v>0</v>
      </c>
      <c r="K9" s="3">
        <v>4</v>
      </c>
      <c r="L9" s="11" t="s">
        <v>29</v>
      </c>
      <c r="M9" s="3" t="s">
        <v>30</v>
      </c>
      <c r="N9" s="3" t="s">
        <v>54</v>
      </c>
      <c r="O9" s="3" t="s">
        <v>62</v>
      </c>
      <c r="P9" s="3"/>
      <c r="Q9" s="3" t="s">
        <v>63</v>
      </c>
      <c r="R9" s="3"/>
      <c r="S9" s="3" t="s">
        <v>37</v>
      </c>
      <c r="T9" s="3" t="s">
        <v>64</v>
      </c>
      <c r="U9" s="3" t="s">
        <v>29</v>
      </c>
      <c r="V9" s="3" t="s">
        <v>1707</v>
      </c>
      <c r="W9" s="3" t="s">
        <v>39</v>
      </c>
      <c r="X9" s="3"/>
      <c r="Y9" s="3"/>
      <c r="Z9" s="20" t="e">
        <f>#REF!</f>
        <v>#REF!</v>
      </c>
      <c r="AA9" s="22" t="e">
        <f>ROUND(Z9/#REF!,-3)</f>
        <v>#REF!</v>
      </c>
      <c r="AB9" s="15">
        <v>1.06</v>
      </c>
      <c r="AC9" s="22" t="e">
        <f t="shared" si="0"/>
        <v>#REF!</v>
      </c>
      <c r="AD9" s="40" t="s">
        <v>1679</v>
      </c>
    </row>
    <row r="10" spans="1:34" x14ac:dyDescent="0.3">
      <c r="A10" s="3">
        <v>8</v>
      </c>
      <c r="B10" s="11" t="s">
        <v>89</v>
      </c>
      <c r="C10" s="3">
        <v>0</v>
      </c>
      <c r="D10" s="3" t="s">
        <v>59</v>
      </c>
      <c r="E10" s="3"/>
      <c r="F10" s="3" t="s">
        <v>90</v>
      </c>
      <c r="G10" s="3" t="s">
        <v>91</v>
      </c>
      <c r="H10" s="3" t="s">
        <v>91</v>
      </c>
      <c r="I10" s="3" t="s">
        <v>44</v>
      </c>
      <c r="J10" s="3">
        <v>2</v>
      </c>
      <c r="K10" s="3">
        <v>4</v>
      </c>
      <c r="L10" s="11" t="s">
        <v>59</v>
      </c>
      <c r="M10" s="3" t="s">
        <v>53</v>
      </c>
      <c r="N10" s="3" t="s">
        <v>59</v>
      </c>
      <c r="O10" s="3" t="s">
        <v>55</v>
      </c>
      <c r="P10" s="3"/>
      <c r="Q10" s="3" t="s">
        <v>34</v>
      </c>
      <c r="R10" s="3" t="s">
        <v>92</v>
      </c>
      <c r="S10" s="3" t="s">
        <v>37</v>
      </c>
      <c r="T10" s="3" t="s">
        <v>64</v>
      </c>
      <c r="U10" s="3" t="s">
        <v>59</v>
      </c>
      <c r="V10" s="3"/>
      <c r="W10" s="3" t="s">
        <v>88</v>
      </c>
      <c r="X10" s="3"/>
      <c r="Y10" s="3"/>
      <c r="Z10" s="20" t="e">
        <f>#REF!</f>
        <v>#REF!</v>
      </c>
      <c r="AA10" s="22" t="e">
        <f>ROUND(Z10/#REF!,-3)</f>
        <v>#REF!</v>
      </c>
      <c r="AB10" s="15">
        <v>1.06</v>
      </c>
      <c r="AC10" s="22" t="e">
        <f t="shared" si="0"/>
        <v>#REF!</v>
      </c>
      <c r="AD10" s="40" t="s">
        <v>1683</v>
      </c>
    </row>
    <row r="11" spans="1:34" x14ac:dyDescent="0.3">
      <c r="A11" s="3">
        <v>24</v>
      </c>
      <c r="B11" s="11" t="s">
        <v>107</v>
      </c>
      <c r="C11" s="3">
        <v>1</v>
      </c>
      <c r="D11" s="3" t="s">
        <v>59</v>
      </c>
      <c r="E11" s="3" t="s">
        <v>24</v>
      </c>
      <c r="F11" s="3" t="s">
        <v>108</v>
      </c>
      <c r="G11" s="3" t="s">
        <v>109</v>
      </c>
      <c r="H11" s="3" t="s">
        <v>110</v>
      </c>
      <c r="I11" s="3" t="s">
        <v>44</v>
      </c>
      <c r="J11" s="3">
        <v>2</v>
      </c>
      <c r="K11" s="3">
        <v>3</v>
      </c>
      <c r="L11" s="11" t="s">
        <v>59</v>
      </c>
      <c r="M11" s="3" t="s">
        <v>53</v>
      </c>
      <c r="N11" s="3" t="s">
        <v>54</v>
      </c>
      <c r="O11" s="3" t="s">
        <v>55</v>
      </c>
      <c r="P11" s="3"/>
      <c r="Q11" s="3" t="s">
        <v>63</v>
      </c>
      <c r="R11" s="3" t="s">
        <v>111</v>
      </c>
      <c r="S11" s="3" t="s">
        <v>37</v>
      </c>
      <c r="T11" s="3" t="s">
        <v>38</v>
      </c>
      <c r="U11" s="3" t="s">
        <v>59</v>
      </c>
      <c r="V11" s="3"/>
      <c r="W11" s="3" t="s">
        <v>39</v>
      </c>
      <c r="X11" s="3" t="s">
        <v>40</v>
      </c>
      <c r="Y11" s="3" t="s">
        <v>112</v>
      </c>
      <c r="Z11" s="20" t="e">
        <f>#REF!</f>
        <v>#REF!</v>
      </c>
      <c r="AA11" s="22" t="e">
        <f>ROUND(Z11/#REF!,-3)</f>
        <v>#REF!</v>
      </c>
      <c r="AB11" s="15">
        <v>1.06</v>
      </c>
      <c r="AC11" s="22" t="e">
        <f t="shared" si="0"/>
        <v>#REF!</v>
      </c>
      <c r="AD11" s="40" t="s">
        <v>1683</v>
      </c>
    </row>
    <row r="12" spans="1:34" x14ac:dyDescent="0.3">
      <c r="A12" s="3">
        <v>17</v>
      </c>
      <c r="B12" s="11" t="s">
        <v>42</v>
      </c>
      <c r="C12" s="3">
        <v>1</v>
      </c>
      <c r="D12" s="3" t="s">
        <v>23</v>
      </c>
      <c r="E12" s="3"/>
      <c r="F12" s="3" t="s">
        <v>43</v>
      </c>
      <c r="G12" s="3"/>
      <c r="H12" s="3"/>
      <c r="I12" s="3" t="s">
        <v>44</v>
      </c>
      <c r="J12" s="3"/>
      <c r="K12" s="3"/>
      <c r="L12" s="11" t="s">
        <v>23</v>
      </c>
      <c r="M12" s="3" t="s">
        <v>23</v>
      </c>
      <c r="N12" s="3" t="s">
        <v>23</v>
      </c>
      <c r="O12" s="3" t="s">
        <v>32</v>
      </c>
      <c r="P12" s="3" t="s">
        <v>45</v>
      </c>
      <c r="Q12" s="3" t="s">
        <v>34</v>
      </c>
      <c r="R12" s="3" t="s">
        <v>46</v>
      </c>
      <c r="S12" s="3" t="s">
        <v>37</v>
      </c>
      <c r="T12" s="3" t="s">
        <v>38</v>
      </c>
      <c r="U12" s="3" t="s">
        <v>23</v>
      </c>
      <c r="V12" s="3"/>
      <c r="W12" s="3" t="s">
        <v>39</v>
      </c>
      <c r="X12" s="3" t="s">
        <v>47</v>
      </c>
      <c r="Y12" s="3" t="s">
        <v>48</v>
      </c>
      <c r="Z12" s="20" t="e">
        <f>#REF!</f>
        <v>#REF!</v>
      </c>
      <c r="AA12" s="22" t="e">
        <f>ROUND(Z12/#REF!,-3)</f>
        <v>#REF!</v>
      </c>
      <c r="AB12" s="15">
        <v>1.06</v>
      </c>
      <c r="AC12" s="22" t="e">
        <f t="shared" si="0"/>
        <v>#REF!</v>
      </c>
      <c r="AD12" s="40"/>
    </row>
    <row r="13" spans="1:34" x14ac:dyDescent="0.3">
      <c r="A13" s="3">
        <v>7</v>
      </c>
      <c r="B13" s="11" t="s">
        <v>82</v>
      </c>
      <c r="C13" s="3">
        <v>0</v>
      </c>
      <c r="D13" s="3" t="s">
        <v>59</v>
      </c>
      <c r="E13" s="3"/>
      <c r="F13" s="3" t="s">
        <v>83</v>
      </c>
      <c r="G13" s="3"/>
      <c r="H13" s="3"/>
      <c r="I13" s="3" t="s">
        <v>44</v>
      </c>
      <c r="J13" s="3"/>
      <c r="K13" s="3"/>
      <c r="L13" s="11" t="s">
        <v>59</v>
      </c>
      <c r="M13" s="3" t="s">
        <v>30</v>
      </c>
      <c r="N13" s="3" t="s">
        <v>59</v>
      </c>
      <c r="O13" s="3" t="s">
        <v>32</v>
      </c>
      <c r="P13" s="3"/>
      <c r="Q13" s="3"/>
      <c r="R13" s="3"/>
      <c r="S13" s="3" t="s">
        <v>37</v>
      </c>
      <c r="T13" s="3" t="s">
        <v>64</v>
      </c>
      <c r="U13" s="3" t="s">
        <v>59</v>
      </c>
      <c r="V13" s="3"/>
      <c r="W13" s="3" t="s">
        <v>39</v>
      </c>
      <c r="X13" s="3"/>
      <c r="Y13" s="3" t="s">
        <v>84</v>
      </c>
      <c r="Z13" s="20"/>
      <c r="AA13" s="22">
        <f t="shared" ref="AA13:AA18" si="2">VLOOKUP(L13,AF:AG,2,FALSE)</f>
        <v>27156000</v>
      </c>
      <c r="AB13" s="15">
        <v>1.06</v>
      </c>
      <c r="AC13" s="22">
        <f t="shared" ref="AC13:AC18" si="3">ROUND(AA13*AB13,-3)</f>
        <v>28785000</v>
      </c>
      <c r="AD13" s="40" t="s">
        <v>1683</v>
      </c>
    </row>
    <row r="14" spans="1:34" x14ac:dyDescent="0.3">
      <c r="A14" s="3">
        <v>15</v>
      </c>
      <c r="B14" s="11" t="s">
        <v>100</v>
      </c>
      <c r="C14" s="3">
        <v>1</v>
      </c>
      <c r="D14" s="3" t="s">
        <v>59</v>
      </c>
      <c r="E14" s="3"/>
      <c r="F14" s="3" t="s">
        <v>101</v>
      </c>
      <c r="G14" s="3" t="s">
        <v>102</v>
      </c>
      <c r="H14" s="3" t="s">
        <v>103</v>
      </c>
      <c r="I14" s="3" t="s">
        <v>44</v>
      </c>
      <c r="J14" s="3">
        <v>2</v>
      </c>
      <c r="K14" s="3">
        <v>2</v>
      </c>
      <c r="L14" s="11" t="s">
        <v>59</v>
      </c>
      <c r="M14" s="3" t="s">
        <v>53</v>
      </c>
      <c r="N14" s="3" t="s">
        <v>59</v>
      </c>
      <c r="O14" s="3" t="s">
        <v>32</v>
      </c>
      <c r="P14" s="3" t="s">
        <v>73</v>
      </c>
      <c r="Q14" s="3"/>
      <c r="R14" s="3"/>
      <c r="S14" s="3" t="s">
        <v>37</v>
      </c>
      <c r="T14" s="3" t="s">
        <v>38</v>
      </c>
      <c r="U14" s="3" t="s">
        <v>59</v>
      </c>
      <c r="V14" s="3"/>
      <c r="W14" s="3" t="s">
        <v>104</v>
      </c>
      <c r="X14" s="3" t="s">
        <v>40</v>
      </c>
      <c r="Y14" s="3" t="s">
        <v>41</v>
      </c>
      <c r="Z14" s="20"/>
      <c r="AA14" s="22">
        <f t="shared" si="2"/>
        <v>27156000</v>
      </c>
      <c r="AB14" s="15">
        <v>1.06</v>
      </c>
      <c r="AC14" s="22">
        <f t="shared" si="3"/>
        <v>28785000</v>
      </c>
      <c r="AD14" s="40" t="s">
        <v>1683</v>
      </c>
    </row>
    <row r="15" spans="1:34" x14ac:dyDescent="0.3">
      <c r="A15" s="3">
        <v>9</v>
      </c>
      <c r="B15" s="11" t="s">
        <v>105</v>
      </c>
      <c r="C15" s="3">
        <v>0</v>
      </c>
      <c r="D15" s="3" t="s">
        <v>59</v>
      </c>
      <c r="E15" s="3"/>
      <c r="F15" s="3" t="s">
        <v>106</v>
      </c>
      <c r="G15" s="3"/>
      <c r="H15" s="3"/>
      <c r="I15" s="3" t="s">
        <v>44</v>
      </c>
      <c r="J15" s="3"/>
      <c r="K15" s="3"/>
      <c r="L15" s="11" t="s">
        <v>59</v>
      </c>
      <c r="M15" s="3" t="s">
        <v>30</v>
      </c>
      <c r="N15" s="3" t="s">
        <v>59</v>
      </c>
      <c r="O15" s="3" t="s">
        <v>32</v>
      </c>
      <c r="P15" s="3"/>
      <c r="Q15" s="3"/>
      <c r="R15" s="3"/>
      <c r="S15" s="3" t="s">
        <v>37</v>
      </c>
      <c r="T15" s="3" t="s">
        <v>64</v>
      </c>
      <c r="U15" s="3" t="s">
        <v>59</v>
      </c>
      <c r="V15" s="3"/>
      <c r="W15" s="3" t="s">
        <v>104</v>
      </c>
      <c r="X15" s="3"/>
      <c r="Y15" s="3"/>
      <c r="Z15" s="20"/>
      <c r="AA15" s="22">
        <f t="shared" si="2"/>
        <v>27156000</v>
      </c>
      <c r="AB15" s="15">
        <v>1.06</v>
      </c>
      <c r="AC15" s="22">
        <f t="shared" si="3"/>
        <v>28785000</v>
      </c>
      <c r="AD15" s="40" t="s">
        <v>1683</v>
      </c>
    </row>
    <row r="16" spans="1:34" x14ac:dyDescent="0.3">
      <c r="A16" s="3">
        <v>10</v>
      </c>
      <c r="B16" s="11" t="s">
        <v>122</v>
      </c>
      <c r="C16" s="3">
        <v>0</v>
      </c>
      <c r="D16" s="3" t="s">
        <v>59</v>
      </c>
      <c r="E16" s="3"/>
      <c r="F16" s="3" t="s">
        <v>123</v>
      </c>
      <c r="G16" s="3"/>
      <c r="H16" s="3"/>
      <c r="I16" s="3" t="s">
        <v>44</v>
      </c>
      <c r="J16" s="3"/>
      <c r="K16" s="3"/>
      <c r="L16" s="11" t="s">
        <v>59</v>
      </c>
      <c r="M16" s="3" t="s">
        <v>30</v>
      </c>
      <c r="N16" s="3" t="s">
        <v>59</v>
      </c>
      <c r="O16" s="3" t="s">
        <v>32</v>
      </c>
      <c r="P16" s="3"/>
      <c r="Q16" s="3"/>
      <c r="R16" s="3"/>
      <c r="S16" s="3" t="s">
        <v>37</v>
      </c>
      <c r="T16" s="3" t="s">
        <v>64</v>
      </c>
      <c r="U16" s="3" t="s">
        <v>59</v>
      </c>
      <c r="V16" s="3" t="s">
        <v>1725</v>
      </c>
      <c r="W16" s="3" t="s">
        <v>39</v>
      </c>
      <c r="X16" s="3"/>
      <c r="Y16" s="3"/>
      <c r="Z16" s="20"/>
      <c r="AA16" s="22">
        <f t="shared" si="2"/>
        <v>27156000</v>
      </c>
      <c r="AB16" s="15">
        <v>1.06</v>
      </c>
      <c r="AC16" s="22">
        <f t="shared" si="3"/>
        <v>28785000</v>
      </c>
      <c r="AD16" s="40" t="s">
        <v>1684</v>
      </c>
    </row>
    <row r="17" spans="1:30" x14ac:dyDescent="0.3">
      <c r="A17" s="3"/>
      <c r="B17" s="11" t="s">
        <v>189</v>
      </c>
      <c r="C17" s="3">
        <v>0</v>
      </c>
      <c r="D17" s="3" t="s">
        <v>59</v>
      </c>
      <c r="E17" s="3"/>
      <c r="F17" s="3" t="s">
        <v>190</v>
      </c>
      <c r="G17" s="3" t="s">
        <v>188</v>
      </c>
      <c r="H17" s="3" t="s">
        <v>191</v>
      </c>
      <c r="I17" s="3" t="s">
        <v>44</v>
      </c>
      <c r="J17" s="3">
        <v>0</v>
      </c>
      <c r="K17" s="3">
        <v>2</v>
      </c>
      <c r="L17" s="11" t="s">
        <v>59</v>
      </c>
      <c r="M17" s="3"/>
      <c r="N17" s="3" t="s">
        <v>59</v>
      </c>
      <c r="O17" s="3"/>
      <c r="P17" s="3"/>
      <c r="Q17" s="3"/>
      <c r="R17" s="3"/>
      <c r="S17" s="3" t="s">
        <v>158</v>
      </c>
      <c r="T17" s="3" t="s">
        <v>159</v>
      </c>
      <c r="U17" s="3" t="s">
        <v>59</v>
      </c>
      <c r="V17" s="3" t="s">
        <v>1707</v>
      </c>
      <c r="W17" s="3" t="s">
        <v>39</v>
      </c>
      <c r="X17" s="3"/>
      <c r="Y17" s="3" t="s">
        <v>185</v>
      </c>
      <c r="Z17" s="20"/>
      <c r="AA17" s="22">
        <f t="shared" si="2"/>
        <v>27156000</v>
      </c>
      <c r="AB17" s="15">
        <v>1.06</v>
      </c>
      <c r="AC17" s="22">
        <f t="shared" si="3"/>
        <v>28785000</v>
      </c>
      <c r="AD17" s="40" t="s">
        <v>1683</v>
      </c>
    </row>
    <row r="18" spans="1:30" x14ac:dyDescent="0.3">
      <c r="A18" s="3"/>
      <c r="B18" s="11" t="s">
        <v>200</v>
      </c>
      <c r="C18" s="3">
        <v>1</v>
      </c>
      <c r="D18" s="3" t="s">
        <v>59</v>
      </c>
      <c r="E18" s="3"/>
      <c r="F18" s="3" t="s">
        <v>201</v>
      </c>
      <c r="G18" s="3" t="s">
        <v>202</v>
      </c>
      <c r="H18" s="3"/>
      <c r="I18" s="3" t="s">
        <v>44</v>
      </c>
      <c r="J18" s="3">
        <v>0</v>
      </c>
      <c r="K18" s="3">
        <v>4</v>
      </c>
      <c r="L18" s="11" t="s">
        <v>59</v>
      </c>
      <c r="M18" s="3"/>
      <c r="N18" s="3" t="s">
        <v>59</v>
      </c>
      <c r="O18" s="3" t="s">
        <v>55</v>
      </c>
      <c r="P18" s="3"/>
      <c r="Q18" s="3"/>
      <c r="R18" s="3"/>
      <c r="S18" s="3" t="s">
        <v>37</v>
      </c>
      <c r="T18" s="3" t="s">
        <v>159</v>
      </c>
      <c r="U18" s="3" t="s">
        <v>59</v>
      </c>
      <c r="V18" s="3" t="s">
        <v>1726</v>
      </c>
      <c r="W18" s="3" t="s">
        <v>39</v>
      </c>
      <c r="X18" s="3" t="s">
        <v>40</v>
      </c>
      <c r="Y18" s="3"/>
      <c r="Z18" s="20"/>
      <c r="AA18" s="22">
        <f t="shared" si="2"/>
        <v>27156000</v>
      </c>
      <c r="AB18" s="15">
        <v>1.06</v>
      </c>
      <c r="AC18" s="22">
        <f t="shared" si="3"/>
        <v>28785000</v>
      </c>
      <c r="AD18" s="40"/>
    </row>
    <row r="19" spans="1:30" x14ac:dyDescent="0.3">
      <c r="A19" s="3">
        <v>23</v>
      </c>
      <c r="B19" s="11" t="s">
        <v>93</v>
      </c>
      <c r="C19" s="3">
        <v>1</v>
      </c>
      <c r="D19" s="3" t="s">
        <v>23</v>
      </c>
      <c r="E19" s="3" t="s">
        <v>24</v>
      </c>
      <c r="F19" s="3" t="s">
        <v>94</v>
      </c>
      <c r="G19" s="3" t="s">
        <v>95</v>
      </c>
      <c r="H19" s="3" t="s">
        <v>96</v>
      </c>
      <c r="I19" s="3" t="s">
        <v>44</v>
      </c>
      <c r="J19" s="3">
        <v>2</v>
      </c>
      <c r="K19" s="3">
        <v>4</v>
      </c>
      <c r="L19" s="11" t="s">
        <v>23</v>
      </c>
      <c r="M19" s="3" t="s">
        <v>80</v>
      </c>
      <c r="N19" s="3" t="s">
        <v>80</v>
      </c>
      <c r="O19" s="3" t="s">
        <v>62</v>
      </c>
      <c r="P19" s="3" t="s">
        <v>69</v>
      </c>
      <c r="Q19" s="3" t="s">
        <v>63</v>
      </c>
      <c r="R19" s="3" t="s">
        <v>97</v>
      </c>
      <c r="S19" s="3" t="s">
        <v>37</v>
      </c>
      <c r="T19" s="3" t="s">
        <v>38</v>
      </c>
      <c r="U19" s="3" t="s">
        <v>23</v>
      </c>
      <c r="V19" s="3"/>
      <c r="W19" s="3" t="s">
        <v>88</v>
      </c>
      <c r="X19" s="3" t="s">
        <v>40</v>
      </c>
      <c r="Y19" s="3" t="s">
        <v>57</v>
      </c>
      <c r="Z19" s="20" t="e">
        <f>#REF!</f>
        <v>#REF!</v>
      </c>
      <c r="AA19" s="22" t="e">
        <f>ROUND(Z19/#REF!,-3)</f>
        <v>#REF!</v>
      </c>
      <c r="AB19" s="15">
        <v>1.06</v>
      </c>
      <c r="AC19" s="22" t="e">
        <f t="shared" si="0"/>
        <v>#REF!</v>
      </c>
      <c r="AD19" s="40"/>
    </row>
    <row r="20" spans="1:30" x14ac:dyDescent="0.3">
      <c r="A20" s="3">
        <v>16</v>
      </c>
      <c r="B20" s="11" t="s">
        <v>98</v>
      </c>
      <c r="C20" s="3">
        <v>1</v>
      </c>
      <c r="D20" s="3" t="s">
        <v>23</v>
      </c>
      <c r="E20" s="3"/>
      <c r="F20" s="3" t="s">
        <v>99</v>
      </c>
      <c r="G20" s="3"/>
      <c r="H20" s="3"/>
      <c r="I20" s="3"/>
      <c r="J20" s="3"/>
      <c r="K20" s="3"/>
      <c r="L20" s="11" t="s">
        <v>23</v>
      </c>
      <c r="M20" s="3" t="s">
        <v>30</v>
      </c>
      <c r="N20" s="3" t="s">
        <v>23</v>
      </c>
      <c r="O20" s="3" t="s">
        <v>62</v>
      </c>
      <c r="P20" s="3" t="s">
        <v>73</v>
      </c>
      <c r="Q20" s="3" t="s">
        <v>63</v>
      </c>
      <c r="R20" s="3"/>
      <c r="S20" s="3" t="s">
        <v>37</v>
      </c>
      <c r="T20" s="3" t="s">
        <v>64</v>
      </c>
      <c r="U20" s="3" t="s">
        <v>23</v>
      </c>
      <c r="V20" s="3"/>
      <c r="W20" s="3" t="s">
        <v>39</v>
      </c>
      <c r="X20" s="3"/>
      <c r="Y20" s="3"/>
      <c r="Z20" s="20" t="e">
        <f>#REF!</f>
        <v>#REF!</v>
      </c>
      <c r="AA20" s="22" t="e">
        <f>ROUND(Z20/#REF!,-3)</f>
        <v>#REF!</v>
      </c>
      <c r="AB20" s="15">
        <v>1.06</v>
      </c>
      <c r="AC20" s="22" t="e">
        <f t="shared" si="0"/>
        <v>#REF!</v>
      </c>
      <c r="AD20" s="40"/>
    </row>
    <row r="21" spans="1:30" x14ac:dyDescent="0.3">
      <c r="A21" s="3">
        <v>21</v>
      </c>
      <c r="B21" s="11" t="s">
        <v>76</v>
      </c>
      <c r="C21" s="3">
        <v>1</v>
      </c>
      <c r="D21" s="3" t="s">
        <v>23</v>
      </c>
      <c r="E21" s="3" t="s">
        <v>24</v>
      </c>
      <c r="F21" s="3" t="s">
        <v>77</v>
      </c>
      <c r="G21" s="3" t="s">
        <v>78</v>
      </c>
      <c r="H21" s="3" t="s">
        <v>79</v>
      </c>
      <c r="I21" s="3" t="s">
        <v>44</v>
      </c>
      <c r="J21" s="3">
        <v>4</v>
      </c>
      <c r="K21" s="3">
        <v>8</v>
      </c>
      <c r="L21" s="11" t="s">
        <v>23</v>
      </c>
      <c r="M21" s="3" t="s">
        <v>80</v>
      </c>
      <c r="N21" s="3" t="s">
        <v>31</v>
      </c>
      <c r="O21" s="3" t="s">
        <v>32</v>
      </c>
      <c r="P21" s="3" t="s">
        <v>33</v>
      </c>
      <c r="Q21" s="3" t="s">
        <v>34</v>
      </c>
      <c r="R21" s="3" t="s">
        <v>81</v>
      </c>
      <c r="S21" s="3" t="s">
        <v>37</v>
      </c>
      <c r="T21" s="3" t="s">
        <v>64</v>
      </c>
      <c r="U21" s="3" t="s">
        <v>23</v>
      </c>
      <c r="V21" s="3"/>
      <c r="W21" s="3" t="s">
        <v>39</v>
      </c>
      <c r="X21" s="3"/>
      <c r="Y21" s="3"/>
      <c r="Z21" s="20" t="e">
        <f>#REF!</f>
        <v>#REF!</v>
      </c>
      <c r="AA21" s="22" t="e">
        <f>ROUND(Z21/#REF!,-3)</f>
        <v>#REF!</v>
      </c>
      <c r="AB21" s="15">
        <v>1.06</v>
      </c>
      <c r="AC21" s="22" t="e">
        <f t="shared" si="0"/>
        <v>#REF!</v>
      </c>
      <c r="AD21" s="40" t="s">
        <v>1683</v>
      </c>
    </row>
    <row r="22" spans="1:30" x14ac:dyDescent="0.3">
      <c r="A22" s="3"/>
      <c r="B22" s="11" t="s">
        <v>76</v>
      </c>
      <c r="C22" s="3">
        <v>0</v>
      </c>
      <c r="D22" s="3" t="s">
        <v>59</v>
      </c>
      <c r="E22" s="3"/>
      <c r="F22" s="3" t="s">
        <v>77</v>
      </c>
      <c r="G22" s="3" t="s">
        <v>184</v>
      </c>
      <c r="H22" s="3"/>
      <c r="I22" s="3" t="s">
        <v>44</v>
      </c>
      <c r="J22" s="3"/>
      <c r="K22" s="3"/>
      <c r="L22" s="11" t="s">
        <v>59</v>
      </c>
      <c r="M22" s="3"/>
      <c r="N22" s="3" t="s">
        <v>59</v>
      </c>
      <c r="O22" s="3"/>
      <c r="P22" s="3"/>
      <c r="Q22" s="3"/>
      <c r="R22" s="3"/>
      <c r="S22" s="3" t="s">
        <v>158</v>
      </c>
      <c r="T22" s="3" t="s">
        <v>159</v>
      </c>
      <c r="U22" s="3" t="s">
        <v>59</v>
      </c>
      <c r="V22" s="3"/>
      <c r="W22" s="3" t="s">
        <v>39</v>
      </c>
      <c r="X22" s="3"/>
      <c r="Y22" s="3" t="s">
        <v>185</v>
      </c>
      <c r="Z22" s="20"/>
      <c r="AA22" s="22">
        <f>VLOOKUP(L22,AF:AG,2,FALSE)</f>
        <v>27156000</v>
      </c>
      <c r="AB22" s="15">
        <v>1.06</v>
      </c>
      <c r="AC22" s="22">
        <f t="shared" ref="AC22:AC24" si="4">ROUND(AA22*AB22,-3)</f>
        <v>28785000</v>
      </c>
      <c r="AD22" s="40" t="s">
        <v>1683</v>
      </c>
    </row>
    <row r="23" spans="1:30" x14ac:dyDescent="0.3">
      <c r="A23" s="3"/>
      <c r="B23" s="11" t="s">
        <v>195</v>
      </c>
      <c r="C23" s="3">
        <v>0</v>
      </c>
      <c r="D23" s="3" t="s">
        <v>59</v>
      </c>
      <c r="E23" s="3"/>
      <c r="F23" s="3" t="s">
        <v>193</v>
      </c>
      <c r="G23" s="3" t="s">
        <v>194</v>
      </c>
      <c r="H23" s="3"/>
      <c r="I23" s="3" t="s">
        <v>44</v>
      </c>
      <c r="J23" s="3">
        <v>0</v>
      </c>
      <c r="K23" s="3">
        <v>2</v>
      </c>
      <c r="L23" s="11" t="s">
        <v>59</v>
      </c>
      <c r="M23" s="3"/>
      <c r="N23" s="3" t="s">
        <v>59</v>
      </c>
      <c r="O23" s="3"/>
      <c r="P23" s="3"/>
      <c r="Q23" s="3"/>
      <c r="R23" s="3"/>
      <c r="S23" s="3" t="s">
        <v>37</v>
      </c>
      <c r="T23" s="3" t="s">
        <v>64</v>
      </c>
      <c r="U23" s="3" t="s">
        <v>59</v>
      </c>
      <c r="V23" s="3" t="s">
        <v>1707</v>
      </c>
      <c r="W23" s="3" t="s">
        <v>39</v>
      </c>
      <c r="X23" s="3" t="s">
        <v>146</v>
      </c>
      <c r="Y23" s="3"/>
      <c r="Z23" s="20"/>
      <c r="AA23" s="22">
        <f>VLOOKUP(L23,AF:AG,2,FALSE)</f>
        <v>27156000</v>
      </c>
      <c r="AB23" s="15">
        <v>1.06</v>
      </c>
      <c r="AC23" s="22">
        <f t="shared" si="4"/>
        <v>28785000</v>
      </c>
      <c r="AD23" s="40"/>
    </row>
    <row r="24" spans="1:30" x14ac:dyDescent="0.3">
      <c r="A24" s="3"/>
      <c r="B24" s="11" t="s">
        <v>192</v>
      </c>
      <c r="C24" s="3">
        <v>0</v>
      </c>
      <c r="D24" s="3" t="s">
        <v>59</v>
      </c>
      <c r="E24" s="3"/>
      <c r="F24" s="3" t="s">
        <v>193</v>
      </c>
      <c r="G24" s="3" t="s">
        <v>194</v>
      </c>
      <c r="H24" s="3"/>
      <c r="I24" s="3" t="s">
        <v>44</v>
      </c>
      <c r="J24" s="3">
        <v>0</v>
      </c>
      <c r="K24" s="3">
        <v>2</v>
      </c>
      <c r="L24" s="11" t="s">
        <v>59</v>
      </c>
      <c r="M24" s="3"/>
      <c r="N24" s="3" t="s">
        <v>59</v>
      </c>
      <c r="O24" s="3"/>
      <c r="P24" s="3"/>
      <c r="Q24" s="3"/>
      <c r="R24" s="3"/>
      <c r="S24" s="3" t="s">
        <v>37</v>
      </c>
      <c r="T24" s="3" t="s">
        <v>64</v>
      </c>
      <c r="U24" s="3" t="s">
        <v>59</v>
      </c>
      <c r="V24" s="3" t="s">
        <v>1707</v>
      </c>
      <c r="W24" s="3" t="s">
        <v>39</v>
      </c>
      <c r="X24" s="3" t="s">
        <v>146</v>
      </c>
      <c r="Y24" s="3"/>
      <c r="Z24" s="20"/>
      <c r="AA24" s="22">
        <f>VLOOKUP(L24,AF:AG,2,FALSE)</f>
        <v>27156000</v>
      </c>
      <c r="AB24" s="15">
        <v>1.06</v>
      </c>
      <c r="AC24" s="22">
        <f t="shared" si="4"/>
        <v>28785000</v>
      </c>
      <c r="AD24" s="40"/>
    </row>
    <row r="25" spans="1:30" x14ac:dyDescent="0.3">
      <c r="A25" s="3">
        <v>22</v>
      </c>
      <c r="B25" s="11" t="s">
        <v>85</v>
      </c>
      <c r="C25" s="3">
        <v>1</v>
      </c>
      <c r="D25" s="3" t="s">
        <v>23</v>
      </c>
      <c r="E25" s="3" t="s">
        <v>24</v>
      </c>
      <c r="F25" s="3" t="s">
        <v>77</v>
      </c>
      <c r="G25" s="3" t="s">
        <v>79</v>
      </c>
      <c r="H25" s="3" t="s">
        <v>86</v>
      </c>
      <c r="I25" s="3" t="s">
        <v>44</v>
      </c>
      <c r="J25" s="3">
        <v>4</v>
      </c>
      <c r="K25" s="3">
        <v>6</v>
      </c>
      <c r="L25" s="11" t="s">
        <v>23</v>
      </c>
      <c r="M25" s="3" t="s">
        <v>80</v>
      </c>
      <c r="N25" s="3" t="s">
        <v>31</v>
      </c>
      <c r="O25" s="3" t="s">
        <v>32</v>
      </c>
      <c r="P25" s="3" t="s">
        <v>56</v>
      </c>
      <c r="Q25" s="3" t="s">
        <v>63</v>
      </c>
      <c r="R25" s="3" t="s">
        <v>87</v>
      </c>
      <c r="S25" s="3" t="s">
        <v>37</v>
      </c>
      <c r="T25" s="3" t="s">
        <v>38</v>
      </c>
      <c r="U25" s="3" t="s">
        <v>23</v>
      </c>
      <c r="V25" s="3"/>
      <c r="W25" s="3" t="s">
        <v>88</v>
      </c>
      <c r="X25" s="3" t="s">
        <v>40</v>
      </c>
      <c r="Y25" s="3" t="s">
        <v>41</v>
      </c>
      <c r="Z25" s="20" t="e">
        <f>#REF!</f>
        <v>#REF!</v>
      </c>
      <c r="AA25" s="22" t="e">
        <f>ROUND(Z25/#REF!,-3)</f>
        <v>#REF!</v>
      </c>
      <c r="AB25" s="15">
        <v>1.06</v>
      </c>
      <c r="AC25" s="22" t="e">
        <f t="shared" si="0"/>
        <v>#REF!</v>
      </c>
      <c r="AD25" s="40" t="s">
        <v>1683</v>
      </c>
    </row>
    <row r="26" spans="1:30" x14ac:dyDescent="0.3">
      <c r="A26" s="3"/>
      <c r="B26" s="11" t="s">
        <v>85</v>
      </c>
      <c r="C26" s="3">
        <v>0</v>
      </c>
      <c r="D26" s="3" t="s">
        <v>59</v>
      </c>
      <c r="E26" s="3"/>
      <c r="F26" s="3" t="s">
        <v>186</v>
      </c>
      <c r="G26" s="3" t="s">
        <v>187</v>
      </c>
      <c r="H26" s="3" t="s">
        <v>188</v>
      </c>
      <c r="I26" s="3" t="s">
        <v>44</v>
      </c>
      <c r="J26" s="3">
        <v>2</v>
      </c>
      <c r="K26" s="3">
        <v>2</v>
      </c>
      <c r="L26" s="11" t="s">
        <v>59</v>
      </c>
      <c r="M26" s="3"/>
      <c r="N26" s="3" t="s">
        <v>59</v>
      </c>
      <c r="O26" s="3"/>
      <c r="P26" s="3"/>
      <c r="Q26" s="3"/>
      <c r="R26" s="3"/>
      <c r="S26" s="3" t="s">
        <v>158</v>
      </c>
      <c r="T26" s="3" t="s">
        <v>159</v>
      </c>
      <c r="U26" s="3" t="s">
        <v>59</v>
      </c>
      <c r="V26" s="3"/>
      <c r="W26" s="3" t="s">
        <v>39</v>
      </c>
      <c r="X26" s="3" t="s">
        <v>146</v>
      </c>
      <c r="Y26" s="3" t="s">
        <v>185</v>
      </c>
      <c r="Z26" s="20"/>
      <c r="AA26" s="22">
        <f>VLOOKUP(L26,AF:AG,2,FALSE)</f>
        <v>27156000</v>
      </c>
      <c r="AB26" s="15">
        <v>1.06</v>
      </c>
      <c r="AC26" s="22">
        <f t="shared" ref="AC26:AC27" si="5">ROUND(AA26*AB26,-3)</f>
        <v>28785000</v>
      </c>
      <c r="AD26" s="40" t="s">
        <v>1683</v>
      </c>
    </row>
    <row r="27" spans="1:30" x14ac:dyDescent="0.3">
      <c r="A27" s="3"/>
      <c r="B27" s="11" t="s">
        <v>171</v>
      </c>
      <c r="C27" s="3">
        <v>0</v>
      </c>
      <c r="D27" s="3" t="s">
        <v>59</v>
      </c>
      <c r="E27" s="3"/>
      <c r="F27" s="3" t="s">
        <v>172</v>
      </c>
      <c r="G27" s="3"/>
      <c r="H27" s="3"/>
      <c r="I27" s="3" t="s">
        <v>44</v>
      </c>
      <c r="J27" s="3">
        <v>2</v>
      </c>
      <c r="K27" s="3">
        <v>2</v>
      </c>
      <c r="L27" s="11" t="s">
        <v>59</v>
      </c>
      <c r="M27" s="3"/>
      <c r="N27" s="3" t="s">
        <v>59</v>
      </c>
      <c r="O27" s="3"/>
      <c r="P27" s="3" t="s">
        <v>73</v>
      </c>
      <c r="Q27" s="3"/>
      <c r="R27" s="3"/>
      <c r="S27" s="3" t="s">
        <v>158</v>
      </c>
      <c r="T27" s="3" t="s">
        <v>159</v>
      </c>
      <c r="U27" s="3" t="s">
        <v>59</v>
      </c>
      <c r="V27" s="3"/>
      <c r="W27" s="3" t="s">
        <v>104</v>
      </c>
      <c r="X27" s="3" t="s">
        <v>146</v>
      </c>
      <c r="Y27" s="3" t="s">
        <v>173</v>
      </c>
      <c r="Z27" s="20"/>
      <c r="AA27" s="22">
        <f>VLOOKUP(L27,AF:AG,2,FALSE)</f>
        <v>27156000</v>
      </c>
      <c r="AB27" s="15">
        <v>1.06</v>
      </c>
      <c r="AC27" s="22">
        <f t="shared" si="5"/>
        <v>28785000</v>
      </c>
      <c r="AD27" s="40"/>
    </row>
    <row r="28" spans="1:30" x14ac:dyDescent="0.3">
      <c r="A28" s="3">
        <v>18</v>
      </c>
      <c r="B28" s="11" t="s">
        <v>22</v>
      </c>
      <c r="C28" s="3">
        <v>1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27</v>
      </c>
      <c r="I28" s="3" t="s">
        <v>28</v>
      </c>
      <c r="J28" s="3">
        <v>0</v>
      </c>
      <c r="K28" s="3">
        <v>6</v>
      </c>
      <c r="L28" s="11" t="s">
        <v>29</v>
      </c>
      <c r="M28" s="3" t="s">
        <v>30</v>
      </c>
      <c r="N28" s="3" t="s">
        <v>31</v>
      </c>
      <c r="O28" s="3" t="s">
        <v>32</v>
      </c>
      <c r="P28" s="3" t="s">
        <v>33</v>
      </c>
      <c r="Q28" s="3" t="s">
        <v>34</v>
      </c>
      <c r="R28" s="3" t="s">
        <v>36</v>
      </c>
      <c r="S28" s="3" t="s">
        <v>37</v>
      </c>
      <c r="T28" s="3" t="s">
        <v>38</v>
      </c>
      <c r="U28" s="3" t="s">
        <v>29</v>
      </c>
      <c r="V28" s="3" t="s">
        <v>1707</v>
      </c>
      <c r="W28" s="3" t="s">
        <v>39</v>
      </c>
      <c r="X28" s="3" t="s">
        <v>40</v>
      </c>
      <c r="Y28" s="3" t="s">
        <v>41</v>
      </c>
      <c r="Z28" s="20" t="e">
        <f>#REF!</f>
        <v>#REF!</v>
      </c>
      <c r="AA28" s="22" t="e">
        <f>ROUND(Z28/#REF!,-3)</f>
        <v>#REF!</v>
      </c>
      <c r="AB28" s="15">
        <v>1.06</v>
      </c>
      <c r="AC28" s="22" t="e">
        <f t="shared" si="0"/>
        <v>#REF!</v>
      </c>
      <c r="AD28" s="40"/>
    </row>
    <row r="29" spans="1:30" x14ac:dyDescent="0.3">
      <c r="A29" s="3">
        <v>19</v>
      </c>
      <c r="B29" s="11" t="s">
        <v>22</v>
      </c>
      <c r="C29" s="3">
        <v>1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27</v>
      </c>
      <c r="I29" s="3" t="s">
        <v>28</v>
      </c>
      <c r="J29" s="3">
        <v>0</v>
      </c>
      <c r="K29" s="3">
        <v>6</v>
      </c>
      <c r="L29" s="11" t="s">
        <v>29</v>
      </c>
      <c r="M29" s="3" t="s">
        <v>30</v>
      </c>
      <c r="N29" s="3" t="s">
        <v>31</v>
      </c>
      <c r="O29" s="3" t="s">
        <v>32</v>
      </c>
      <c r="P29" s="3" t="s">
        <v>33</v>
      </c>
      <c r="Q29" s="3" t="s">
        <v>34</v>
      </c>
      <c r="R29" s="3" t="s">
        <v>36</v>
      </c>
      <c r="S29" s="3" t="s">
        <v>37</v>
      </c>
      <c r="T29" s="3" t="s">
        <v>38</v>
      </c>
      <c r="U29" s="3" t="s">
        <v>29</v>
      </c>
      <c r="V29" s="3" t="s">
        <v>1707</v>
      </c>
      <c r="W29" s="3" t="s">
        <v>39</v>
      </c>
      <c r="X29" s="3" t="s">
        <v>40</v>
      </c>
      <c r="Y29" s="3" t="s">
        <v>41</v>
      </c>
      <c r="Z29" s="20" t="e">
        <f>#REF!</f>
        <v>#REF!</v>
      </c>
      <c r="AA29" s="22" t="e">
        <f>ROUND(Z29/#REF!,-3)</f>
        <v>#REF!</v>
      </c>
      <c r="AB29" s="15">
        <v>1.06</v>
      </c>
      <c r="AC29" s="22" t="e">
        <f t="shared" si="0"/>
        <v>#REF!</v>
      </c>
      <c r="AD29" s="40"/>
    </row>
    <row r="30" spans="1:30" x14ac:dyDescent="0.3">
      <c r="A30" s="3"/>
      <c r="B30" s="11" t="s">
        <v>170</v>
      </c>
      <c r="C30" s="3">
        <v>1</v>
      </c>
      <c r="D30" s="3"/>
      <c r="E30" s="3"/>
      <c r="F30" s="3"/>
      <c r="G30" s="3"/>
      <c r="H30" s="3"/>
      <c r="I30" s="3" t="s">
        <v>44</v>
      </c>
      <c r="J30" s="3"/>
      <c r="K30" s="3"/>
      <c r="L30" s="11" t="s">
        <v>23</v>
      </c>
      <c r="M30" s="3"/>
      <c r="N30" s="3" t="s">
        <v>23</v>
      </c>
      <c r="O30" s="3" t="s">
        <v>62</v>
      </c>
      <c r="P30" s="3"/>
      <c r="Q30" s="3"/>
      <c r="R30" s="3"/>
      <c r="S30" s="3" t="s">
        <v>37</v>
      </c>
      <c r="T30" s="3" t="s">
        <v>64</v>
      </c>
      <c r="U30" s="3" t="s">
        <v>23</v>
      </c>
      <c r="V30" s="3"/>
      <c r="W30" s="3" t="s">
        <v>39</v>
      </c>
      <c r="X30" s="3"/>
      <c r="Y30" s="3"/>
      <c r="Z30" s="20"/>
      <c r="AA30" s="22">
        <f>VLOOKUP(L30,AF:AG,2,FALSE)</f>
        <v>20497000</v>
      </c>
      <c r="AB30" s="15">
        <v>1.06</v>
      </c>
      <c r="AC30" s="22">
        <f t="shared" ref="AC30:AC32" si="6">ROUND(AA30*AB30,-3)</f>
        <v>21727000</v>
      </c>
      <c r="AD30" s="40" t="s">
        <v>1624</v>
      </c>
    </row>
    <row r="31" spans="1:30" x14ac:dyDescent="0.3">
      <c r="A31" s="3"/>
      <c r="B31" s="11" t="s">
        <v>170</v>
      </c>
      <c r="C31" s="3">
        <v>1</v>
      </c>
      <c r="D31" s="3"/>
      <c r="E31" s="3"/>
      <c r="F31" s="3" t="s">
        <v>109</v>
      </c>
      <c r="G31" s="3" t="s">
        <v>214</v>
      </c>
      <c r="H31" s="3" t="s">
        <v>215</v>
      </c>
      <c r="I31" s="3" t="s">
        <v>44</v>
      </c>
      <c r="J31" s="3">
        <v>4</v>
      </c>
      <c r="K31" s="3">
        <v>6</v>
      </c>
      <c r="L31" s="11" t="s">
        <v>23</v>
      </c>
      <c r="M31" s="3" t="s">
        <v>80</v>
      </c>
      <c r="N31" s="3" t="s">
        <v>23</v>
      </c>
      <c r="O31" s="3" t="s">
        <v>32</v>
      </c>
      <c r="P31" s="3"/>
      <c r="Q31" s="3" t="s">
        <v>63</v>
      </c>
      <c r="R31" s="3"/>
      <c r="S31" s="3" t="s">
        <v>37</v>
      </c>
      <c r="T31" s="3" t="s">
        <v>38</v>
      </c>
      <c r="U31" s="3" t="s">
        <v>23</v>
      </c>
      <c r="V31" s="3"/>
      <c r="W31" s="3" t="s">
        <v>104</v>
      </c>
      <c r="X31" s="3" t="s">
        <v>40</v>
      </c>
      <c r="Y31" s="3" t="s">
        <v>216</v>
      </c>
      <c r="Z31" s="20"/>
      <c r="AA31" s="22">
        <f>VLOOKUP(L31,AF:AG,2,FALSE)</f>
        <v>20497000</v>
      </c>
      <c r="AB31" s="15">
        <v>1.06</v>
      </c>
      <c r="AC31" s="22">
        <f t="shared" si="6"/>
        <v>21727000</v>
      </c>
      <c r="AD31" s="40" t="s">
        <v>1624</v>
      </c>
    </row>
    <row r="32" spans="1:30" x14ac:dyDescent="0.3">
      <c r="A32" s="3">
        <v>1</v>
      </c>
      <c r="B32" s="11" t="s">
        <v>148</v>
      </c>
      <c r="C32" s="3">
        <v>0</v>
      </c>
      <c r="D32" s="3" t="s">
        <v>59</v>
      </c>
      <c r="E32" s="3"/>
      <c r="F32" s="3" t="s">
        <v>149</v>
      </c>
      <c r="G32" s="3" t="s">
        <v>150</v>
      </c>
      <c r="H32" s="3" t="s">
        <v>150</v>
      </c>
      <c r="I32" s="3" t="s">
        <v>44</v>
      </c>
      <c r="J32" s="3">
        <v>0</v>
      </c>
      <c r="K32" s="3">
        <v>2</v>
      </c>
      <c r="L32" s="11" t="s">
        <v>59</v>
      </c>
      <c r="M32" s="3" t="s">
        <v>30</v>
      </c>
      <c r="N32" s="3" t="s">
        <v>59</v>
      </c>
      <c r="O32" s="3" t="s">
        <v>62</v>
      </c>
      <c r="P32" s="3" t="s">
        <v>73</v>
      </c>
      <c r="Q32" s="3" t="s">
        <v>63</v>
      </c>
      <c r="R32" s="3"/>
      <c r="S32" s="3" t="s">
        <v>37</v>
      </c>
      <c r="T32" s="3" t="s">
        <v>38</v>
      </c>
      <c r="U32" s="3" t="s">
        <v>59</v>
      </c>
      <c r="V32" s="3" t="s">
        <v>1707</v>
      </c>
      <c r="W32" s="3" t="s">
        <v>104</v>
      </c>
      <c r="X32" s="3" t="s">
        <v>40</v>
      </c>
      <c r="Y32" s="3" t="s">
        <v>41</v>
      </c>
      <c r="Z32" s="20"/>
      <c r="AA32" s="22">
        <f>VLOOKUP(L32,AF:AG,2,FALSE)</f>
        <v>27156000</v>
      </c>
      <c r="AB32" s="15">
        <v>1.06</v>
      </c>
      <c r="AC32" s="22">
        <f t="shared" si="6"/>
        <v>28785000</v>
      </c>
      <c r="AD32" s="40"/>
    </row>
    <row r="33" spans="1:30" x14ac:dyDescent="0.3">
      <c r="A33" s="3">
        <v>28</v>
      </c>
      <c r="B33" s="11" t="s">
        <v>117</v>
      </c>
      <c r="C33" s="3">
        <v>1</v>
      </c>
      <c r="D33" s="3" t="s">
        <v>59</v>
      </c>
      <c r="E33" s="3" t="s">
        <v>24</v>
      </c>
      <c r="F33" s="3" t="s">
        <v>118</v>
      </c>
      <c r="G33" s="3" t="s">
        <v>119</v>
      </c>
      <c r="H33" s="3" t="s">
        <v>120</v>
      </c>
      <c r="I33" s="3" t="s">
        <v>44</v>
      </c>
      <c r="J33" s="3">
        <v>0</v>
      </c>
      <c r="K33" s="3">
        <v>2</v>
      </c>
      <c r="L33" s="11" t="s">
        <v>29</v>
      </c>
      <c r="M33" s="3" t="s">
        <v>30</v>
      </c>
      <c r="N33" s="3" t="s">
        <v>53</v>
      </c>
      <c r="O33" s="3" t="s">
        <v>55</v>
      </c>
      <c r="P33" s="3" t="s">
        <v>121</v>
      </c>
      <c r="Q33" s="3" t="s">
        <v>34</v>
      </c>
      <c r="R33" s="3"/>
      <c r="S33" s="3" t="s">
        <v>37</v>
      </c>
      <c r="T33" s="3" t="s">
        <v>64</v>
      </c>
      <c r="U33" s="3" t="s">
        <v>29</v>
      </c>
      <c r="V33" s="3" t="s">
        <v>1707</v>
      </c>
      <c r="W33" s="3" t="s">
        <v>39</v>
      </c>
      <c r="X33" s="3"/>
      <c r="Y33" s="3"/>
      <c r="Z33" s="20" t="e">
        <f>#REF!</f>
        <v>#REF!</v>
      </c>
      <c r="AA33" s="22" t="e">
        <f>ROUND(Z33/#REF!,-3)</f>
        <v>#REF!</v>
      </c>
      <c r="AB33" s="15">
        <v>1.06</v>
      </c>
      <c r="AC33" s="22" t="e">
        <f t="shared" si="0"/>
        <v>#REF!</v>
      </c>
      <c r="AD33" s="40"/>
    </row>
    <row r="34" spans="1:30" x14ac:dyDescent="0.3">
      <c r="A34" s="3">
        <v>4</v>
      </c>
      <c r="B34" s="11" t="s">
        <v>138</v>
      </c>
      <c r="C34" s="3">
        <v>0</v>
      </c>
      <c r="D34" s="3" t="s">
        <v>59</v>
      </c>
      <c r="E34" s="3"/>
      <c r="F34" s="3" t="s">
        <v>139</v>
      </c>
      <c r="G34" s="3" t="s">
        <v>140</v>
      </c>
      <c r="H34" s="3" t="s">
        <v>140</v>
      </c>
      <c r="I34" s="3" t="s">
        <v>44</v>
      </c>
      <c r="J34" s="3">
        <v>2</v>
      </c>
      <c r="K34" s="3">
        <v>4</v>
      </c>
      <c r="L34" s="11" t="s">
        <v>59</v>
      </c>
      <c r="M34" s="3" t="s">
        <v>53</v>
      </c>
      <c r="N34" s="3" t="s">
        <v>59</v>
      </c>
      <c r="O34" s="3" t="s">
        <v>62</v>
      </c>
      <c r="P34" s="3" t="s">
        <v>73</v>
      </c>
      <c r="Q34" s="3" t="s">
        <v>34</v>
      </c>
      <c r="R34" s="3"/>
      <c r="S34" s="3" t="s">
        <v>37</v>
      </c>
      <c r="T34" s="3" t="s">
        <v>64</v>
      </c>
      <c r="U34" s="3" t="s">
        <v>59</v>
      </c>
      <c r="V34" s="3"/>
      <c r="W34" s="3" t="s">
        <v>39</v>
      </c>
      <c r="X34" s="3"/>
      <c r="Y34" s="3"/>
      <c r="Z34" s="20"/>
      <c r="AA34" s="22">
        <f t="shared" ref="AA34:AA50" si="7">VLOOKUP(L34,AF:AG,2,FALSE)</f>
        <v>27156000</v>
      </c>
      <c r="AB34" s="15">
        <v>1.06</v>
      </c>
      <c r="AC34" s="22">
        <f t="shared" ref="AC34:AC50" si="8">ROUND(AA34*AB34,-3)</f>
        <v>28785000</v>
      </c>
      <c r="AD34" s="40" t="s">
        <v>1624</v>
      </c>
    </row>
    <row r="35" spans="1:30" x14ac:dyDescent="0.3">
      <c r="A35" s="3">
        <v>2</v>
      </c>
      <c r="B35" s="11" t="s">
        <v>143</v>
      </c>
      <c r="C35" s="3">
        <v>0</v>
      </c>
      <c r="D35" s="3" t="s">
        <v>59</v>
      </c>
      <c r="E35" s="3"/>
      <c r="F35" s="3" t="s">
        <v>144</v>
      </c>
      <c r="G35" s="3" t="s">
        <v>145</v>
      </c>
      <c r="H35" s="3" t="s">
        <v>145</v>
      </c>
      <c r="I35" s="3" t="s">
        <v>44</v>
      </c>
      <c r="J35" s="3">
        <v>0</v>
      </c>
      <c r="K35" s="3">
        <v>4</v>
      </c>
      <c r="L35" s="11" t="s">
        <v>59</v>
      </c>
      <c r="M35" s="3" t="s">
        <v>53</v>
      </c>
      <c r="N35" s="3" t="s">
        <v>59</v>
      </c>
      <c r="O35" s="3" t="s">
        <v>62</v>
      </c>
      <c r="P35" s="3" t="s">
        <v>73</v>
      </c>
      <c r="Q35" s="3" t="s">
        <v>63</v>
      </c>
      <c r="R35" s="3"/>
      <c r="S35" s="3" t="s">
        <v>37</v>
      </c>
      <c r="T35" s="3" t="s">
        <v>38</v>
      </c>
      <c r="U35" s="3" t="s">
        <v>59</v>
      </c>
      <c r="V35" s="3"/>
      <c r="W35" s="3" t="s">
        <v>104</v>
      </c>
      <c r="X35" s="3" t="s">
        <v>146</v>
      </c>
      <c r="Y35" s="3" t="s">
        <v>147</v>
      </c>
      <c r="Z35" s="20"/>
      <c r="AA35" s="22">
        <f t="shared" si="7"/>
        <v>27156000</v>
      </c>
      <c r="AB35" s="15">
        <v>1.06</v>
      </c>
      <c r="AC35" s="22">
        <f t="shared" si="8"/>
        <v>28785000</v>
      </c>
      <c r="AD35" s="40"/>
    </row>
    <row r="36" spans="1:30" x14ac:dyDescent="0.3">
      <c r="A36" s="3">
        <v>2</v>
      </c>
      <c r="B36" s="11" t="s">
        <v>143</v>
      </c>
      <c r="C36" s="3">
        <v>0</v>
      </c>
      <c r="D36" s="3" t="s">
        <v>59</v>
      </c>
      <c r="E36" s="3"/>
      <c r="F36" s="3" t="s">
        <v>151</v>
      </c>
      <c r="G36" s="3" t="s">
        <v>145</v>
      </c>
      <c r="H36" s="3" t="s">
        <v>109</v>
      </c>
      <c r="I36" s="3" t="s">
        <v>44</v>
      </c>
      <c r="J36" s="3"/>
      <c r="K36" s="3"/>
      <c r="L36" s="11" t="s">
        <v>59</v>
      </c>
      <c r="M36" s="3"/>
      <c r="N36" s="3" t="s">
        <v>59</v>
      </c>
      <c r="O36" s="3" t="s">
        <v>62</v>
      </c>
      <c r="P36" s="3" t="s">
        <v>73</v>
      </c>
      <c r="Q36" s="3" t="s">
        <v>63</v>
      </c>
      <c r="R36" s="3"/>
      <c r="S36" s="3" t="s">
        <v>37</v>
      </c>
      <c r="T36" s="3" t="s">
        <v>38</v>
      </c>
      <c r="U36" s="3" t="s">
        <v>59</v>
      </c>
      <c r="V36" s="3"/>
      <c r="W36" s="3" t="s">
        <v>104</v>
      </c>
      <c r="X36" s="3" t="s">
        <v>146</v>
      </c>
      <c r="Y36" s="3" t="s">
        <v>152</v>
      </c>
      <c r="Z36" s="20"/>
      <c r="AA36" s="22">
        <f t="shared" si="7"/>
        <v>27156000</v>
      </c>
      <c r="AB36" s="15">
        <v>1.06</v>
      </c>
      <c r="AC36" s="22">
        <f t="shared" si="8"/>
        <v>28785000</v>
      </c>
      <c r="AD36" s="40"/>
    </row>
    <row r="37" spans="1:30" x14ac:dyDescent="0.3">
      <c r="A37" s="3">
        <v>6</v>
      </c>
      <c r="B37" s="11" t="s">
        <v>131</v>
      </c>
      <c r="C37" s="3">
        <v>0</v>
      </c>
      <c r="D37" s="3" t="s">
        <v>59</v>
      </c>
      <c r="E37" s="3"/>
      <c r="F37" s="3" t="s">
        <v>132</v>
      </c>
      <c r="G37" s="3" t="s">
        <v>133</v>
      </c>
      <c r="H37" s="3" t="s">
        <v>133</v>
      </c>
      <c r="I37" s="3" t="s">
        <v>44</v>
      </c>
      <c r="J37" s="3">
        <v>0</v>
      </c>
      <c r="K37" s="3">
        <v>2</v>
      </c>
      <c r="L37" s="11" t="s">
        <v>59</v>
      </c>
      <c r="M37" s="3" t="s">
        <v>30</v>
      </c>
      <c r="N37" s="3" t="s">
        <v>59</v>
      </c>
      <c r="O37" s="3" t="s">
        <v>55</v>
      </c>
      <c r="P37" s="3" t="s">
        <v>73</v>
      </c>
      <c r="Q37" s="3" t="s">
        <v>63</v>
      </c>
      <c r="R37" s="3"/>
      <c r="S37" s="3" t="s">
        <v>37</v>
      </c>
      <c r="T37" s="3" t="s">
        <v>64</v>
      </c>
      <c r="U37" s="3" t="s">
        <v>59</v>
      </c>
      <c r="V37" s="3"/>
      <c r="W37" s="3" t="s">
        <v>39</v>
      </c>
      <c r="X37" s="3"/>
      <c r="Y37" s="3"/>
      <c r="Z37" s="20"/>
      <c r="AA37" s="22">
        <f t="shared" si="7"/>
        <v>27156000</v>
      </c>
      <c r="AB37" s="15">
        <v>1.06</v>
      </c>
      <c r="AC37" s="22">
        <f t="shared" si="8"/>
        <v>28785000</v>
      </c>
      <c r="AD37" s="40"/>
    </row>
    <row r="38" spans="1:30" x14ac:dyDescent="0.3">
      <c r="A38" s="3">
        <v>5</v>
      </c>
      <c r="B38" s="11" t="s">
        <v>134</v>
      </c>
      <c r="C38" s="3">
        <v>0</v>
      </c>
      <c r="D38" s="3" t="s">
        <v>59</v>
      </c>
      <c r="E38" s="3"/>
      <c r="F38" s="3" t="s">
        <v>135</v>
      </c>
      <c r="G38" s="3" t="s">
        <v>136</v>
      </c>
      <c r="H38" s="3" t="s">
        <v>136</v>
      </c>
      <c r="I38" s="3" t="s">
        <v>44</v>
      </c>
      <c r="J38" s="3">
        <v>2</v>
      </c>
      <c r="K38" s="3">
        <v>4</v>
      </c>
      <c r="L38" s="11" t="s">
        <v>59</v>
      </c>
      <c r="M38" s="3" t="s">
        <v>53</v>
      </c>
      <c r="N38" s="3" t="s">
        <v>59</v>
      </c>
      <c r="O38" s="3" t="s">
        <v>62</v>
      </c>
      <c r="P38" s="3" t="s">
        <v>73</v>
      </c>
      <c r="Q38" s="3" t="s">
        <v>63</v>
      </c>
      <c r="R38" s="3"/>
      <c r="S38" s="3" t="s">
        <v>37</v>
      </c>
      <c r="T38" s="3" t="s">
        <v>38</v>
      </c>
      <c r="U38" s="3" t="s">
        <v>59</v>
      </c>
      <c r="V38" s="3"/>
      <c r="W38" s="3" t="s">
        <v>104</v>
      </c>
      <c r="X38" s="3" t="s">
        <v>40</v>
      </c>
      <c r="Y38" s="3" t="s">
        <v>137</v>
      </c>
      <c r="Z38" s="20"/>
      <c r="AA38" s="22">
        <f t="shared" si="7"/>
        <v>27156000</v>
      </c>
      <c r="AB38" s="15">
        <v>1.06</v>
      </c>
      <c r="AC38" s="22">
        <f t="shared" si="8"/>
        <v>28785000</v>
      </c>
      <c r="AD38" s="40" t="s">
        <v>1624</v>
      </c>
    </row>
    <row r="39" spans="1:30" x14ac:dyDescent="0.3">
      <c r="A39" s="3">
        <v>3</v>
      </c>
      <c r="B39" s="11" t="s">
        <v>141</v>
      </c>
      <c r="C39" s="3">
        <v>0</v>
      </c>
      <c r="D39" s="3" t="s">
        <v>59</v>
      </c>
      <c r="E39" s="3"/>
      <c r="F39" s="3" t="s">
        <v>142</v>
      </c>
      <c r="G39" s="3"/>
      <c r="H39" s="3"/>
      <c r="I39" s="3" t="s">
        <v>44</v>
      </c>
      <c r="J39" s="3"/>
      <c r="K39" s="3"/>
      <c r="L39" s="11" t="s">
        <v>59</v>
      </c>
      <c r="M39" s="3" t="s">
        <v>30</v>
      </c>
      <c r="N39" s="3" t="s">
        <v>59</v>
      </c>
      <c r="O39" s="3" t="s">
        <v>32</v>
      </c>
      <c r="P39" s="3"/>
      <c r="Q39" s="3"/>
      <c r="R39" s="3"/>
      <c r="S39" s="3" t="s">
        <v>37</v>
      </c>
      <c r="T39" s="3" t="s">
        <v>64</v>
      </c>
      <c r="U39" s="3" t="s">
        <v>59</v>
      </c>
      <c r="V39" s="3"/>
      <c r="W39" s="3" t="s">
        <v>104</v>
      </c>
      <c r="X39" s="3"/>
      <c r="Y39" s="3"/>
      <c r="Z39" s="20"/>
      <c r="AA39" s="22">
        <f t="shared" si="7"/>
        <v>27156000</v>
      </c>
      <c r="AB39" s="15">
        <v>1.06</v>
      </c>
      <c r="AC39" s="22">
        <f t="shared" si="8"/>
        <v>28785000</v>
      </c>
      <c r="AD39" s="40" t="s">
        <v>1624</v>
      </c>
    </row>
    <row r="40" spans="1:30" x14ac:dyDescent="0.3">
      <c r="A40" s="3"/>
      <c r="B40" s="11" t="s">
        <v>174</v>
      </c>
      <c r="C40" s="3">
        <v>0</v>
      </c>
      <c r="D40" s="3" t="s">
        <v>154</v>
      </c>
      <c r="E40" s="3"/>
      <c r="F40" s="3" t="s">
        <v>119</v>
      </c>
      <c r="G40" s="3" t="s">
        <v>175</v>
      </c>
      <c r="H40" s="3"/>
      <c r="I40" s="3" t="s">
        <v>44</v>
      </c>
      <c r="J40" s="3">
        <v>2</v>
      </c>
      <c r="K40" s="3">
        <v>2</v>
      </c>
      <c r="L40" s="11" t="s">
        <v>154</v>
      </c>
      <c r="M40" s="3"/>
      <c r="N40" s="3" t="s">
        <v>154</v>
      </c>
      <c r="O40" s="3"/>
      <c r="P40" s="3"/>
      <c r="Q40" s="3"/>
      <c r="R40" s="3"/>
      <c r="S40" s="3" t="s">
        <v>158</v>
      </c>
      <c r="T40" s="3" t="s">
        <v>159</v>
      </c>
      <c r="U40" s="3" t="s">
        <v>154</v>
      </c>
      <c r="V40" s="3" t="s">
        <v>1730</v>
      </c>
      <c r="W40" s="3" t="s">
        <v>39</v>
      </c>
      <c r="X40" s="3" t="s">
        <v>176</v>
      </c>
      <c r="Y40" s="3" t="s">
        <v>177</v>
      </c>
      <c r="Z40" s="20"/>
      <c r="AA40" s="22">
        <f t="shared" si="7"/>
        <v>8518000</v>
      </c>
      <c r="AB40" s="15">
        <v>1.06</v>
      </c>
      <c r="AC40" s="22">
        <f t="shared" si="8"/>
        <v>9029000</v>
      </c>
      <c r="AD40" s="40" t="s">
        <v>1684</v>
      </c>
    </row>
    <row r="41" spans="1:30" x14ac:dyDescent="0.3">
      <c r="A41" s="3"/>
      <c r="B41" s="11" t="s">
        <v>182</v>
      </c>
      <c r="C41" s="3">
        <v>0</v>
      </c>
      <c r="D41" s="3" t="s">
        <v>59</v>
      </c>
      <c r="E41" s="3"/>
      <c r="F41" s="3" t="s">
        <v>183</v>
      </c>
      <c r="G41" s="3" t="s">
        <v>184</v>
      </c>
      <c r="H41" s="3"/>
      <c r="I41" s="3" t="s">
        <v>44</v>
      </c>
      <c r="J41" s="3">
        <v>0</v>
      </c>
      <c r="K41" s="3">
        <v>2</v>
      </c>
      <c r="L41" s="11" t="s">
        <v>59</v>
      </c>
      <c r="M41" s="3"/>
      <c r="N41" s="3" t="s">
        <v>59</v>
      </c>
      <c r="O41" s="3"/>
      <c r="P41" s="3"/>
      <c r="Q41" s="3"/>
      <c r="R41" s="3"/>
      <c r="S41" s="3" t="s">
        <v>158</v>
      </c>
      <c r="T41" s="3" t="s">
        <v>159</v>
      </c>
      <c r="U41" s="3" t="s">
        <v>59</v>
      </c>
      <c r="V41" s="3" t="s">
        <v>1731</v>
      </c>
      <c r="W41" s="3" t="s">
        <v>39</v>
      </c>
      <c r="X41" s="3" t="s">
        <v>40</v>
      </c>
      <c r="Y41" s="3" t="s">
        <v>185</v>
      </c>
      <c r="Z41" s="20"/>
      <c r="AA41" s="22">
        <f t="shared" si="7"/>
        <v>27156000</v>
      </c>
      <c r="AB41" s="15">
        <v>1.06</v>
      </c>
      <c r="AC41" s="22">
        <f t="shared" si="8"/>
        <v>28785000</v>
      </c>
      <c r="AD41" s="40" t="s">
        <v>1684</v>
      </c>
    </row>
    <row r="42" spans="1:30" x14ac:dyDescent="0.3">
      <c r="A42" s="3"/>
      <c r="B42" s="11" t="s">
        <v>210</v>
      </c>
      <c r="C42" s="3">
        <v>0</v>
      </c>
      <c r="D42" s="3" t="s">
        <v>154</v>
      </c>
      <c r="E42" s="3"/>
      <c r="F42" s="3" t="s">
        <v>211</v>
      </c>
      <c r="G42" s="3" t="s">
        <v>212</v>
      </c>
      <c r="H42" s="3"/>
      <c r="I42" s="3" t="s">
        <v>44</v>
      </c>
      <c r="J42" s="3">
        <v>2</v>
      </c>
      <c r="K42" s="3">
        <v>2</v>
      </c>
      <c r="L42" s="11" t="s">
        <v>154</v>
      </c>
      <c r="M42" s="3"/>
      <c r="N42" s="3" t="s">
        <v>154</v>
      </c>
      <c r="O42" s="3" t="s">
        <v>55</v>
      </c>
      <c r="P42" s="3"/>
      <c r="Q42" s="3"/>
      <c r="R42" s="3"/>
      <c r="S42" s="3" t="s">
        <v>158</v>
      </c>
      <c r="T42" s="3" t="s">
        <v>159</v>
      </c>
      <c r="U42" s="3" t="s">
        <v>154</v>
      </c>
      <c r="V42" s="3" t="s">
        <v>1739</v>
      </c>
      <c r="W42" s="3" t="s">
        <v>88</v>
      </c>
      <c r="X42" s="3" t="s">
        <v>213</v>
      </c>
      <c r="Y42" s="3"/>
      <c r="Z42" s="20"/>
      <c r="AA42" s="22">
        <f t="shared" si="7"/>
        <v>8518000</v>
      </c>
      <c r="AB42" s="15">
        <v>1.06</v>
      </c>
      <c r="AC42" s="22">
        <f t="shared" si="8"/>
        <v>9029000</v>
      </c>
      <c r="AD42" s="40" t="s">
        <v>1679</v>
      </c>
    </row>
    <row r="43" spans="1:30" x14ac:dyDescent="0.3">
      <c r="A43" s="3"/>
      <c r="B43" s="11" t="s">
        <v>196</v>
      </c>
      <c r="C43" s="3">
        <v>0</v>
      </c>
      <c r="D43" s="3" t="s">
        <v>59</v>
      </c>
      <c r="E43" s="3"/>
      <c r="F43" s="3" t="s">
        <v>197</v>
      </c>
      <c r="G43" s="3" t="s">
        <v>198</v>
      </c>
      <c r="H43" s="3"/>
      <c r="I43" s="3" t="s">
        <v>44</v>
      </c>
      <c r="J43" s="3">
        <v>4</v>
      </c>
      <c r="K43" s="3">
        <v>4</v>
      </c>
      <c r="L43" s="11" t="s">
        <v>59</v>
      </c>
      <c r="M43" s="3"/>
      <c r="N43" s="3" t="s">
        <v>59</v>
      </c>
      <c r="O43" s="3" t="s">
        <v>55</v>
      </c>
      <c r="P43" s="3"/>
      <c r="Q43" s="3"/>
      <c r="R43" s="3"/>
      <c r="S43" s="3" t="s">
        <v>158</v>
      </c>
      <c r="T43" s="3" t="s">
        <v>159</v>
      </c>
      <c r="U43" s="3" t="s">
        <v>59</v>
      </c>
      <c r="V43" s="3"/>
      <c r="W43" s="3" t="s">
        <v>88</v>
      </c>
      <c r="X43" s="3" t="s">
        <v>199</v>
      </c>
      <c r="Y43" s="3" t="s">
        <v>185</v>
      </c>
      <c r="Z43" s="20"/>
      <c r="AA43" s="22">
        <f t="shared" si="7"/>
        <v>27156000</v>
      </c>
      <c r="AB43" s="15">
        <v>1.06</v>
      </c>
      <c r="AC43" s="22">
        <f t="shared" si="8"/>
        <v>28785000</v>
      </c>
      <c r="AD43" s="40" t="s">
        <v>1680</v>
      </c>
    </row>
    <row r="44" spans="1:30" x14ac:dyDescent="0.3">
      <c r="A44" s="3"/>
      <c r="B44" s="11" t="s">
        <v>178</v>
      </c>
      <c r="C44" s="3">
        <v>0</v>
      </c>
      <c r="D44" s="3" t="s">
        <v>154</v>
      </c>
      <c r="E44" s="3"/>
      <c r="F44" s="3" t="s">
        <v>179</v>
      </c>
      <c r="G44" s="3" t="s">
        <v>180</v>
      </c>
      <c r="H44" s="3"/>
      <c r="I44" s="3" t="s">
        <v>44</v>
      </c>
      <c r="J44" s="3">
        <v>2</v>
      </c>
      <c r="K44" s="3">
        <v>2</v>
      </c>
      <c r="L44" s="11" t="s">
        <v>154</v>
      </c>
      <c r="M44" s="3"/>
      <c r="N44" s="3" t="s">
        <v>154</v>
      </c>
      <c r="O44" s="3"/>
      <c r="P44" s="3"/>
      <c r="Q44" s="3"/>
      <c r="R44" s="3"/>
      <c r="S44" s="3" t="s">
        <v>158</v>
      </c>
      <c r="T44" s="3" t="s">
        <v>159</v>
      </c>
      <c r="U44" s="3" t="s">
        <v>154</v>
      </c>
      <c r="V44" s="3"/>
      <c r="W44" s="3" t="s">
        <v>39</v>
      </c>
      <c r="X44" s="3" t="s">
        <v>176</v>
      </c>
      <c r="Y44" s="3" t="s">
        <v>181</v>
      </c>
      <c r="Z44" s="20"/>
      <c r="AA44" s="22">
        <f t="shared" si="7"/>
        <v>8518000</v>
      </c>
      <c r="AB44" s="15">
        <v>1.06</v>
      </c>
      <c r="AC44" s="22">
        <f t="shared" si="8"/>
        <v>9029000</v>
      </c>
      <c r="AD44" s="40" t="s">
        <v>1684</v>
      </c>
    </row>
    <row r="45" spans="1:30" x14ac:dyDescent="0.3">
      <c r="A45" s="3"/>
      <c r="B45" s="11" t="s">
        <v>153</v>
      </c>
      <c r="C45" s="3">
        <v>0</v>
      </c>
      <c r="D45" s="3" t="s">
        <v>154</v>
      </c>
      <c r="E45" s="3" t="s">
        <v>155</v>
      </c>
      <c r="F45" s="3" t="s">
        <v>156</v>
      </c>
      <c r="G45" s="3" t="s">
        <v>157</v>
      </c>
      <c r="H45" s="3"/>
      <c r="I45" s="3" t="s">
        <v>44</v>
      </c>
      <c r="J45" s="3">
        <v>4</v>
      </c>
      <c r="K45" s="3">
        <v>4</v>
      </c>
      <c r="L45" s="11" t="s">
        <v>154</v>
      </c>
      <c r="M45" s="3"/>
      <c r="N45" s="3"/>
      <c r="O45" s="3" t="s">
        <v>55</v>
      </c>
      <c r="P45" s="3"/>
      <c r="Q45" s="3"/>
      <c r="R45" s="3"/>
      <c r="S45" s="3" t="s">
        <v>158</v>
      </c>
      <c r="T45" s="3" t="s">
        <v>159</v>
      </c>
      <c r="U45" s="3" t="s">
        <v>154</v>
      </c>
      <c r="V45" s="3"/>
      <c r="W45" s="3" t="s">
        <v>88</v>
      </c>
      <c r="X45" s="3" t="s">
        <v>160</v>
      </c>
      <c r="Y45" s="3" t="s">
        <v>161</v>
      </c>
      <c r="Z45" s="20"/>
      <c r="AA45" s="22">
        <f t="shared" si="7"/>
        <v>8518000</v>
      </c>
      <c r="AB45" s="15">
        <v>1.06</v>
      </c>
      <c r="AC45" s="22">
        <f t="shared" si="8"/>
        <v>9029000</v>
      </c>
      <c r="AD45" s="40"/>
    </row>
    <row r="46" spans="1:30" x14ac:dyDescent="0.3">
      <c r="A46" s="3"/>
      <c r="B46" s="11" t="s">
        <v>162</v>
      </c>
      <c r="C46" s="3">
        <v>0</v>
      </c>
      <c r="D46" s="3" t="s">
        <v>154</v>
      </c>
      <c r="E46" s="3"/>
      <c r="F46" s="3" t="s">
        <v>163</v>
      </c>
      <c r="G46" s="3" t="s">
        <v>164</v>
      </c>
      <c r="H46" s="3"/>
      <c r="I46" s="3" t="s">
        <v>44</v>
      </c>
      <c r="J46" s="3"/>
      <c r="K46" s="3"/>
      <c r="L46" s="11" t="s">
        <v>154</v>
      </c>
      <c r="M46" s="3"/>
      <c r="N46" s="3"/>
      <c r="O46" s="3" t="s">
        <v>62</v>
      </c>
      <c r="P46" s="3"/>
      <c r="Q46" s="3" t="s">
        <v>34</v>
      </c>
      <c r="R46" s="3"/>
      <c r="S46" s="3" t="s">
        <v>158</v>
      </c>
      <c r="T46" s="3" t="s">
        <v>159</v>
      </c>
      <c r="U46" s="3" t="s">
        <v>154</v>
      </c>
      <c r="V46" s="3"/>
      <c r="W46" s="3" t="s">
        <v>88</v>
      </c>
      <c r="X46" s="3" t="s">
        <v>160</v>
      </c>
      <c r="Y46" s="3" t="s">
        <v>165</v>
      </c>
      <c r="Z46" s="20"/>
      <c r="AA46" s="22">
        <f t="shared" si="7"/>
        <v>8518000</v>
      </c>
      <c r="AB46" s="15">
        <v>1.06</v>
      </c>
      <c r="AC46" s="22">
        <f t="shared" si="8"/>
        <v>9029000</v>
      </c>
      <c r="AD46" s="40" t="s">
        <v>1683</v>
      </c>
    </row>
    <row r="47" spans="1:30" x14ac:dyDescent="0.3">
      <c r="A47" s="3"/>
      <c r="B47" s="11" t="s">
        <v>203</v>
      </c>
      <c r="C47" s="3">
        <v>0</v>
      </c>
      <c r="D47" s="3" t="s">
        <v>23</v>
      </c>
      <c r="E47" s="3"/>
      <c r="F47" s="3" t="s">
        <v>204</v>
      </c>
      <c r="G47" s="3" t="s">
        <v>205</v>
      </c>
      <c r="H47" s="3"/>
      <c r="I47" s="3" t="s">
        <v>44</v>
      </c>
      <c r="J47" s="3">
        <v>4</v>
      </c>
      <c r="K47" s="3">
        <v>4</v>
      </c>
      <c r="L47" s="11" t="s">
        <v>23</v>
      </c>
      <c r="M47" s="3"/>
      <c r="N47" s="3" t="s">
        <v>23</v>
      </c>
      <c r="O47" s="3" t="s">
        <v>62</v>
      </c>
      <c r="P47" s="3"/>
      <c r="Q47" s="3"/>
      <c r="R47" s="3"/>
      <c r="S47" s="3" t="s">
        <v>158</v>
      </c>
      <c r="T47" s="3" t="s">
        <v>159</v>
      </c>
      <c r="U47" s="3" t="s">
        <v>23</v>
      </c>
      <c r="V47" s="3"/>
      <c r="W47" s="3" t="s">
        <v>39</v>
      </c>
      <c r="X47" s="3" t="s">
        <v>40</v>
      </c>
      <c r="Y47" s="3"/>
      <c r="Z47" s="20"/>
      <c r="AA47" s="22">
        <f t="shared" si="7"/>
        <v>20497000</v>
      </c>
      <c r="AB47" s="15">
        <v>1.06</v>
      </c>
      <c r="AC47" s="22">
        <f t="shared" si="8"/>
        <v>21727000</v>
      </c>
      <c r="AD47" s="40"/>
    </row>
    <row r="48" spans="1:30" x14ac:dyDescent="0.3">
      <c r="A48" s="3"/>
      <c r="B48" s="11" t="s">
        <v>217</v>
      </c>
      <c r="C48" s="3">
        <v>0</v>
      </c>
      <c r="D48" s="3" t="s">
        <v>154</v>
      </c>
      <c r="E48" s="3"/>
      <c r="F48" s="3" t="s">
        <v>218</v>
      </c>
      <c r="G48" s="3" t="s">
        <v>219</v>
      </c>
      <c r="H48" s="3"/>
      <c r="I48" s="3" t="s">
        <v>44</v>
      </c>
      <c r="J48" s="3">
        <v>2</v>
      </c>
      <c r="K48" s="3">
        <v>2</v>
      </c>
      <c r="L48" s="11" t="s">
        <v>154</v>
      </c>
      <c r="M48" s="3"/>
      <c r="N48" s="3" t="s">
        <v>154</v>
      </c>
      <c r="O48" s="3" t="s">
        <v>62</v>
      </c>
      <c r="P48" s="3"/>
      <c r="Q48" s="3" t="s">
        <v>63</v>
      </c>
      <c r="R48" s="3"/>
      <c r="S48" s="3" t="s">
        <v>158</v>
      </c>
      <c r="T48" s="3" t="s">
        <v>159</v>
      </c>
      <c r="U48" s="3" t="s">
        <v>154</v>
      </c>
      <c r="V48" s="3" t="s">
        <v>1707</v>
      </c>
      <c r="W48" s="3" t="s">
        <v>104</v>
      </c>
      <c r="X48" s="3" t="s">
        <v>160</v>
      </c>
      <c r="Y48" s="3" t="s">
        <v>220</v>
      </c>
      <c r="Z48" s="20"/>
      <c r="AA48" s="22">
        <f t="shared" si="7"/>
        <v>8518000</v>
      </c>
      <c r="AB48" s="15">
        <v>1.06</v>
      </c>
      <c r="AC48" s="22">
        <f t="shared" si="8"/>
        <v>9029000</v>
      </c>
      <c r="AD48" s="40"/>
    </row>
    <row r="49" spans="1:30" x14ac:dyDescent="0.3">
      <c r="A49" s="3">
        <v>13</v>
      </c>
      <c r="B49" s="11" t="s">
        <v>127</v>
      </c>
      <c r="C49" s="3">
        <v>0</v>
      </c>
      <c r="D49" s="3" t="s">
        <v>59</v>
      </c>
      <c r="E49" s="3"/>
      <c r="F49" s="3" t="s">
        <v>128</v>
      </c>
      <c r="G49" s="3" t="s">
        <v>129</v>
      </c>
      <c r="H49" s="3" t="s">
        <v>130</v>
      </c>
      <c r="I49" s="3" t="s">
        <v>44</v>
      </c>
      <c r="J49" s="3"/>
      <c r="K49" s="3"/>
      <c r="L49" s="11" t="s">
        <v>59</v>
      </c>
      <c r="M49" s="3" t="s">
        <v>30</v>
      </c>
      <c r="N49" s="3" t="s">
        <v>59</v>
      </c>
      <c r="O49" s="3" t="s">
        <v>32</v>
      </c>
      <c r="P49" s="3" t="s">
        <v>73</v>
      </c>
      <c r="Q49" s="3"/>
      <c r="R49" s="3"/>
      <c r="S49" s="3" t="s">
        <v>37</v>
      </c>
      <c r="T49" s="3" t="s">
        <v>64</v>
      </c>
      <c r="U49" s="3" t="s">
        <v>59</v>
      </c>
      <c r="V49" s="3"/>
      <c r="W49" s="3" t="s">
        <v>104</v>
      </c>
      <c r="X49" s="3"/>
      <c r="Y49" s="3"/>
      <c r="Z49" s="20"/>
      <c r="AA49" s="22">
        <f t="shared" si="7"/>
        <v>27156000</v>
      </c>
      <c r="AB49" s="15">
        <v>1.06</v>
      </c>
      <c r="AC49" s="22">
        <f t="shared" si="8"/>
        <v>28785000</v>
      </c>
      <c r="AD49" s="40"/>
    </row>
    <row r="50" spans="1:30" x14ac:dyDescent="0.3">
      <c r="A50" s="3">
        <v>12</v>
      </c>
      <c r="B50" s="11" t="s">
        <v>127</v>
      </c>
      <c r="C50" s="3">
        <v>0</v>
      </c>
      <c r="D50" s="3" t="s">
        <v>59</v>
      </c>
      <c r="E50" s="3"/>
      <c r="F50" s="3" t="s">
        <v>128</v>
      </c>
      <c r="G50" s="3" t="s">
        <v>129</v>
      </c>
      <c r="H50" s="3" t="s">
        <v>130</v>
      </c>
      <c r="I50" s="3" t="s">
        <v>44</v>
      </c>
      <c r="J50" s="3"/>
      <c r="K50" s="3"/>
      <c r="L50" s="11" t="s">
        <v>59</v>
      </c>
      <c r="M50" s="3" t="s">
        <v>30</v>
      </c>
      <c r="N50" s="3" t="s">
        <v>59</v>
      </c>
      <c r="O50" s="3" t="s">
        <v>32</v>
      </c>
      <c r="P50" s="3" t="s">
        <v>73</v>
      </c>
      <c r="Q50" s="3"/>
      <c r="R50" s="3"/>
      <c r="S50" s="3" t="s">
        <v>37</v>
      </c>
      <c r="T50" s="3" t="s">
        <v>64</v>
      </c>
      <c r="U50" s="3" t="s">
        <v>59</v>
      </c>
      <c r="V50" s="3"/>
      <c r="W50" s="3" t="s">
        <v>104</v>
      </c>
      <c r="X50" s="3"/>
      <c r="Y50" s="3"/>
      <c r="Z50" s="20"/>
      <c r="AA50" s="22">
        <f t="shared" si="7"/>
        <v>27156000</v>
      </c>
      <c r="AB50" s="15">
        <v>1.06</v>
      </c>
      <c r="AC50" s="22">
        <f t="shared" si="8"/>
        <v>28785000</v>
      </c>
      <c r="AD50" s="40"/>
    </row>
  </sheetData>
  <autoFilter ref="A1:AD50" xr:uid="{AA61F239-2BC3-4F0F-91DE-4C361076769F}"/>
  <sortState xmlns:xlrd2="http://schemas.microsoft.com/office/spreadsheetml/2017/richdata2" ref="A2:Y50">
    <sortCondition ref="B2:B50"/>
  </sortState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59"/>
  <sheetViews>
    <sheetView tabSelected="1" zoomScaleNormal="100" workbookViewId="0">
      <pane xSplit="1" ySplit="1" topLeftCell="B251" activePane="bottomRight" state="frozen"/>
      <selection pane="topRight" activeCell="C1" sqref="C1"/>
      <selection pane="bottomLeft" activeCell="A2" sqref="A2"/>
      <selection pane="bottomRight" activeCell="F267" sqref="F267"/>
    </sheetView>
  </sheetViews>
  <sheetFormatPr defaultColWidth="9.44140625" defaultRowHeight="13.8" x14ac:dyDescent="0.3"/>
  <cols>
    <col min="1" max="1" width="10.33203125" style="12" bestFit="1" customWidth="1"/>
    <col min="2" max="2" width="23.6640625" style="4" customWidth="1"/>
    <col min="3" max="3" width="23.33203125" style="4" customWidth="1"/>
    <col min="4" max="4" width="20.6640625" style="4" customWidth="1"/>
    <col min="5" max="5" width="7.88671875" style="4" customWidth="1"/>
    <col min="6" max="7" width="8.109375" style="4" customWidth="1"/>
    <col min="8" max="8" width="8.6640625" style="37" customWidth="1"/>
    <col min="9" max="9" width="14.44140625" style="12" customWidth="1"/>
    <col min="10" max="10" width="18.109375" style="4" customWidth="1"/>
    <col min="11" max="11" width="16.88671875" style="4" customWidth="1"/>
    <col min="12" max="12" width="11.33203125" style="4" customWidth="1"/>
    <col min="13" max="13" width="10.44140625" style="4" customWidth="1"/>
    <col min="14" max="14" width="10.109375" style="4" customWidth="1"/>
    <col min="15" max="15" width="16.5546875" style="4" customWidth="1"/>
    <col min="16" max="16" width="12.109375" style="16" hidden="1" customWidth="1"/>
    <col min="17" max="17" width="9.109375" style="4" customWidth="1"/>
    <col min="18" max="18" width="12" style="4" customWidth="1"/>
    <col min="19" max="19" width="18.44140625" style="4" customWidth="1"/>
    <col min="20" max="20" width="8.44140625" style="4" customWidth="1"/>
    <col min="21" max="21" width="16.109375" style="21" hidden="1" customWidth="1"/>
    <col min="22" max="22" width="11.88671875" style="4" hidden="1" customWidth="1"/>
    <col min="23" max="23" width="8.5546875" style="4" hidden="1" customWidth="1"/>
    <col min="24" max="24" width="11.88671875" style="4" customWidth="1"/>
    <col min="25" max="25" width="10.88671875" style="4" customWidth="1"/>
    <col min="26" max="26" width="11.88671875" style="4" customWidth="1"/>
    <col min="27" max="27" width="9.44140625" style="4" customWidth="1"/>
    <col min="28" max="28" width="21.88671875" style="4" customWidth="1"/>
    <col min="29" max="29" width="15" style="4" customWidth="1"/>
    <col min="30" max="30" width="9.44140625" style="4" customWidth="1"/>
    <col min="31" max="31" width="9.44140625" style="4"/>
    <col min="32" max="32" width="12.88671875" style="4" bestFit="1" customWidth="1"/>
    <col min="33" max="16384" width="9.44140625" style="4"/>
  </cols>
  <sheetData>
    <row r="1" spans="1:32" s="2" customFormat="1" ht="41.4" x14ac:dyDescent="0.3">
      <c r="A1" s="10" t="s">
        <v>1005</v>
      </c>
      <c r="B1" s="1" t="s">
        <v>6</v>
      </c>
      <c r="C1" s="1" t="s">
        <v>7</v>
      </c>
      <c r="D1" s="1" t="s">
        <v>8</v>
      </c>
      <c r="E1" s="1" t="s">
        <v>9</v>
      </c>
      <c r="F1" s="8" t="s">
        <v>1594</v>
      </c>
      <c r="G1" s="8" t="s">
        <v>1593</v>
      </c>
      <c r="H1" s="8" t="s">
        <v>1620</v>
      </c>
      <c r="I1" s="17" t="s">
        <v>1595</v>
      </c>
      <c r="J1" s="1" t="s">
        <v>10</v>
      </c>
      <c r="K1" s="1" t="s">
        <v>11</v>
      </c>
      <c r="L1" s="1" t="s">
        <v>12</v>
      </c>
      <c r="M1" s="1" t="s">
        <v>14</v>
      </c>
      <c r="N1" s="1" t="s">
        <v>15</v>
      </c>
      <c r="O1" s="1" t="s">
        <v>16</v>
      </c>
      <c r="P1" s="14" t="s">
        <v>1004</v>
      </c>
      <c r="Q1" s="6" t="s">
        <v>17</v>
      </c>
      <c r="R1" s="10" t="s">
        <v>18</v>
      </c>
      <c r="S1" s="45" t="s">
        <v>1706</v>
      </c>
      <c r="T1" s="10" t="s">
        <v>19</v>
      </c>
      <c r="U1" s="19" t="s">
        <v>1604</v>
      </c>
      <c r="V1" s="1" t="s">
        <v>1597</v>
      </c>
      <c r="W1" s="6" t="s">
        <v>1603</v>
      </c>
      <c r="X1" s="45" t="s">
        <v>1602</v>
      </c>
      <c r="Y1" s="45" t="s">
        <v>1776</v>
      </c>
      <c r="Z1" s="45" t="s">
        <v>1622</v>
      </c>
      <c r="AB1" s="25" t="s">
        <v>1595</v>
      </c>
      <c r="AC1" s="26" t="s">
        <v>1598</v>
      </c>
      <c r="AD1" s="27"/>
    </row>
    <row r="2" spans="1:32" x14ac:dyDescent="0.3">
      <c r="A2" s="11" t="s">
        <v>997</v>
      </c>
      <c r="B2" s="3" t="s">
        <v>996</v>
      </c>
      <c r="C2" s="3" t="s">
        <v>198</v>
      </c>
      <c r="D2" s="3" t="s">
        <v>995</v>
      </c>
      <c r="E2" s="3" t="s">
        <v>44</v>
      </c>
      <c r="F2" s="3">
        <v>2</v>
      </c>
      <c r="G2" s="3">
        <v>4</v>
      </c>
      <c r="H2" s="36">
        <v>0.53</v>
      </c>
      <c r="I2" s="11" t="s">
        <v>230</v>
      </c>
      <c r="J2" s="3" t="s">
        <v>53</v>
      </c>
      <c r="K2" s="3" t="s">
        <v>54</v>
      </c>
      <c r="L2" s="3" t="s">
        <v>55</v>
      </c>
      <c r="M2" s="3" t="s">
        <v>63</v>
      </c>
      <c r="N2" s="3" t="s">
        <v>64</v>
      </c>
      <c r="O2" s="3" t="s">
        <v>37</v>
      </c>
      <c r="P2" s="15">
        <v>2744.2509525696701</v>
      </c>
      <c r="Q2" s="3" t="s">
        <v>64</v>
      </c>
      <c r="R2" s="3" t="s">
        <v>230</v>
      </c>
      <c r="S2" s="50"/>
      <c r="T2" s="3" t="s">
        <v>88</v>
      </c>
      <c r="U2" s="20">
        <v>4350952.32</v>
      </c>
      <c r="V2" s="22">
        <f t="shared" ref="V2:V11" si="0">ROUND(U2/H2,-3)</f>
        <v>8209000</v>
      </c>
      <c r="W2" s="15">
        <v>1.06</v>
      </c>
      <c r="X2" s="22">
        <f t="shared" ref="X2:X11" si="1">ROUND(U2*W2,-3)</f>
        <v>4612000</v>
      </c>
      <c r="Y2" s="22" t="s">
        <v>1777</v>
      </c>
      <c r="Z2" s="22" t="s">
        <v>1680</v>
      </c>
      <c r="AB2" s="28" t="s">
        <v>247</v>
      </c>
      <c r="AC2" s="29">
        <v>12000000</v>
      </c>
      <c r="AD2" s="30" t="s">
        <v>1599</v>
      </c>
      <c r="AF2" s="24"/>
    </row>
    <row r="3" spans="1:32" x14ac:dyDescent="0.3">
      <c r="A3" s="11" t="s">
        <v>994</v>
      </c>
      <c r="B3" s="3" t="s">
        <v>374</v>
      </c>
      <c r="C3" s="3" t="s">
        <v>897</v>
      </c>
      <c r="D3" s="3" t="s">
        <v>939</v>
      </c>
      <c r="E3" s="3" t="s">
        <v>44</v>
      </c>
      <c r="F3" s="3">
        <v>2</v>
      </c>
      <c r="G3" s="3">
        <v>6</v>
      </c>
      <c r="H3" s="36">
        <v>2.35</v>
      </c>
      <c r="I3" s="11" t="s">
        <v>230</v>
      </c>
      <c r="J3" s="3" t="s">
        <v>53</v>
      </c>
      <c r="K3" s="3" t="s">
        <v>80</v>
      </c>
      <c r="L3" s="3" t="s">
        <v>55</v>
      </c>
      <c r="M3" s="3" t="s">
        <v>34</v>
      </c>
      <c r="N3" s="3" t="s">
        <v>64</v>
      </c>
      <c r="O3" s="3" t="s">
        <v>37</v>
      </c>
      <c r="P3" s="15">
        <v>12398.9832020057</v>
      </c>
      <c r="Q3" s="3" t="s">
        <v>38</v>
      </c>
      <c r="R3" s="3" t="s">
        <v>230</v>
      </c>
      <c r="S3" s="50"/>
      <c r="T3" s="3" t="s">
        <v>88</v>
      </c>
      <c r="U3" s="20">
        <v>23769782.399999999</v>
      </c>
      <c r="V3" s="22">
        <f t="shared" si="0"/>
        <v>10115000</v>
      </c>
      <c r="W3" s="15">
        <v>1.06</v>
      </c>
      <c r="X3" s="22">
        <f t="shared" si="1"/>
        <v>25196000</v>
      </c>
      <c r="Y3" s="22" t="s">
        <v>1778</v>
      </c>
      <c r="Z3" s="22"/>
      <c r="AB3" s="28" t="s">
        <v>242</v>
      </c>
      <c r="AC3" s="31">
        <v>6378000</v>
      </c>
      <c r="AD3" s="32"/>
    </row>
    <row r="4" spans="1:32" x14ac:dyDescent="0.3">
      <c r="A4" s="11" t="s">
        <v>940</v>
      </c>
      <c r="B4" s="3" t="s">
        <v>374</v>
      </c>
      <c r="C4" s="3" t="s">
        <v>939</v>
      </c>
      <c r="D4" s="3" t="s">
        <v>938</v>
      </c>
      <c r="E4" s="3" t="s">
        <v>44</v>
      </c>
      <c r="F4" s="3">
        <v>2</v>
      </c>
      <c r="G4" s="3">
        <v>4</v>
      </c>
      <c r="H4" s="36">
        <v>1.45</v>
      </c>
      <c r="I4" s="11" t="s">
        <v>230</v>
      </c>
      <c r="J4" s="3" t="s">
        <v>53</v>
      </c>
      <c r="K4" s="3" t="s">
        <v>54</v>
      </c>
      <c r="L4" s="3" t="s">
        <v>55</v>
      </c>
      <c r="M4" s="3" t="s">
        <v>34</v>
      </c>
      <c r="N4" s="3" t="s">
        <v>64</v>
      </c>
      <c r="O4" s="3" t="s">
        <v>37</v>
      </c>
      <c r="P4" s="15">
        <v>7656.0728314840098</v>
      </c>
      <c r="Q4" s="3" t="s">
        <v>64</v>
      </c>
      <c r="R4" s="3" t="s">
        <v>230</v>
      </c>
      <c r="S4" s="50"/>
      <c r="T4" s="3" t="s">
        <v>104</v>
      </c>
      <c r="U4" s="20">
        <v>12799113.6</v>
      </c>
      <c r="V4" s="22">
        <f t="shared" si="0"/>
        <v>8827000</v>
      </c>
      <c r="W4" s="15">
        <v>1.06</v>
      </c>
      <c r="X4" s="22">
        <f t="shared" si="1"/>
        <v>13567000</v>
      </c>
      <c r="Y4" s="22" t="s">
        <v>1779</v>
      </c>
      <c r="Z4" s="22"/>
      <c r="AB4" s="28" t="s">
        <v>59</v>
      </c>
      <c r="AC4" s="31">
        <v>27156000</v>
      </c>
      <c r="AD4" s="32"/>
    </row>
    <row r="5" spans="1:32" x14ac:dyDescent="0.3">
      <c r="A5" s="11" t="s">
        <v>113</v>
      </c>
      <c r="B5" s="3" t="s">
        <v>114</v>
      </c>
      <c r="C5" s="3" t="s">
        <v>115</v>
      </c>
      <c r="D5" s="3" t="s">
        <v>116</v>
      </c>
      <c r="E5" s="3" t="s">
        <v>44</v>
      </c>
      <c r="F5" s="3">
        <v>0</v>
      </c>
      <c r="G5" s="3">
        <v>3</v>
      </c>
      <c r="H5" s="36">
        <v>0.5</v>
      </c>
      <c r="I5" s="11" t="s">
        <v>29</v>
      </c>
      <c r="J5" s="3" t="s">
        <v>30</v>
      </c>
      <c r="K5" s="3" t="s">
        <v>54</v>
      </c>
      <c r="L5" s="3" t="s">
        <v>55</v>
      </c>
      <c r="M5" s="3" t="s">
        <v>34</v>
      </c>
      <c r="N5" s="3" t="s">
        <v>64</v>
      </c>
      <c r="O5" s="3" t="s">
        <v>37</v>
      </c>
      <c r="P5" s="15">
        <v>2611.1759599592001</v>
      </c>
      <c r="Q5" s="3" t="s">
        <v>64</v>
      </c>
      <c r="R5" s="3" t="s">
        <v>29</v>
      </c>
      <c r="S5" s="50" t="s">
        <v>1707</v>
      </c>
      <c r="T5" s="3" t="s">
        <v>39</v>
      </c>
      <c r="U5" s="20">
        <v>7205384.3399999999</v>
      </c>
      <c r="V5" s="22">
        <f t="shared" si="0"/>
        <v>14411000</v>
      </c>
      <c r="W5" s="15">
        <v>1.06</v>
      </c>
      <c r="X5" s="22">
        <f t="shared" si="1"/>
        <v>7638000</v>
      </c>
      <c r="Y5" s="22" t="s">
        <v>1780</v>
      </c>
      <c r="Z5" s="22" t="s">
        <v>1683</v>
      </c>
      <c r="AB5" s="28" t="s">
        <v>23</v>
      </c>
      <c r="AC5" s="31">
        <v>20497000</v>
      </c>
      <c r="AD5" s="32"/>
    </row>
    <row r="6" spans="1:32" x14ac:dyDescent="0.3">
      <c r="A6" s="11" t="s">
        <v>837</v>
      </c>
      <c r="B6" s="3" t="s">
        <v>52</v>
      </c>
      <c r="C6" s="3" t="s">
        <v>836</v>
      </c>
      <c r="D6" s="3" t="s">
        <v>168</v>
      </c>
      <c r="E6" s="3" t="s">
        <v>44</v>
      </c>
      <c r="F6" s="3">
        <v>2</v>
      </c>
      <c r="G6" s="3">
        <v>4</v>
      </c>
      <c r="H6" s="36">
        <v>4.1399999999999997</v>
      </c>
      <c r="I6" s="11" t="s">
        <v>230</v>
      </c>
      <c r="J6" s="3" t="s">
        <v>53</v>
      </c>
      <c r="K6" s="3" t="s">
        <v>54</v>
      </c>
      <c r="L6" s="3" t="s">
        <v>55</v>
      </c>
      <c r="M6" s="3" t="s">
        <v>34</v>
      </c>
      <c r="N6" s="3" t="s">
        <v>64</v>
      </c>
      <c r="O6" s="3" t="s">
        <v>37</v>
      </c>
      <c r="P6" s="15">
        <v>21869.3104886328</v>
      </c>
      <c r="Q6" s="3" t="s">
        <v>64</v>
      </c>
      <c r="R6" s="3" t="s">
        <v>230</v>
      </c>
      <c r="S6" s="50"/>
      <c r="T6" s="3" t="s">
        <v>39</v>
      </c>
      <c r="U6" s="20">
        <v>37848807.359999903</v>
      </c>
      <c r="V6" s="22">
        <f t="shared" si="0"/>
        <v>9142000</v>
      </c>
      <c r="W6" s="15">
        <v>1.06</v>
      </c>
      <c r="X6" s="22">
        <f t="shared" si="1"/>
        <v>40120000</v>
      </c>
      <c r="Y6" s="22" t="s">
        <v>1777</v>
      </c>
      <c r="Z6" s="22" t="s">
        <v>1625</v>
      </c>
      <c r="AB6" s="28" t="s">
        <v>238</v>
      </c>
      <c r="AC6" s="31">
        <v>8518000</v>
      </c>
      <c r="AD6" s="32"/>
    </row>
    <row r="7" spans="1:32" x14ac:dyDescent="0.3">
      <c r="A7" s="11" t="s">
        <v>937</v>
      </c>
      <c r="B7" s="3" t="s">
        <v>52</v>
      </c>
      <c r="C7" s="3" t="s">
        <v>168</v>
      </c>
      <c r="D7" s="3" t="s">
        <v>91</v>
      </c>
      <c r="E7" s="3" t="s">
        <v>44</v>
      </c>
      <c r="F7" s="3">
        <v>2</v>
      </c>
      <c r="G7" s="3">
        <v>4</v>
      </c>
      <c r="H7" s="36">
        <v>7.34</v>
      </c>
      <c r="I7" s="11" t="s">
        <v>230</v>
      </c>
      <c r="J7" s="3" t="s">
        <v>53</v>
      </c>
      <c r="K7" s="3" t="s">
        <v>54</v>
      </c>
      <c r="L7" s="3" t="s">
        <v>55</v>
      </c>
      <c r="M7" s="3" t="s">
        <v>34</v>
      </c>
      <c r="N7" s="3" t="s">
        <v>64</v>
      </c>
      <c r="O7" s="3" t="s">
        <v>37</v>
      </c>
      <c r="P7" s="15">
        <v>38738.443525137598</v>
      </c>
      <c r="Q7" s="3" t="s">
        <v>64</v>
      </c>
      <c r="R7" s="3" t="s">
        <v>230</v>
      </c>
      <c r="S7" s="50"/>
      <c r="T7" s="3" t="s">
        <v>39</v>
      </c>
      <c r="U7" s="20">
        <v>68566680</v>
      </c>
      <c r="V7" s="22">
        <f t="shared" si="0"/>
        <v>9342000</v>
      </c>
      <c r="W7" s="15">
        <v>1.06</v>
      </c>
      <c r="X7" s="22">
        <f t="shared" si="1"/>
        <v>72681000</v>
      </c>
      <c r="Y7" s="22" t="s">
        <v>1777</v>
      </c>
      <c r="Z7" s="22" t="s">
        <v>1680</v>
      </c>
      <c r="AB7" s="28" t="s">
        <v>29</v>
      </c>
      <c r="AC7" s="31">
        <v>17392000</v>
      </c>
      <c r="AD7" s="32"/>
    </row>
    <row r="8" spans="1:32" x14ac:dyDescent="0.3">
      <c r="A8" s="11" t="s">
        <v>668</v>
      </c>
      <c r="B8" s="3" t="s">
        <v>667</v>
      </c>
      <c r="C8" s="3" t="s">
        <v>248</v>
      </c>
      <c r="D8" s="3" t="s">
        <v>666</v>
      </c>
      <c r="E8" s="3" t="s">
        <v>44</v>
      </c>
      <c r="F8" s="3">
        <v>2</v>
      </c>
      <c r="G8" s="3">
        <v>4</v>
      </c>
      <c r="H8" s="36">
        <v>0.74</v>
      </c>
      <c r="I8" s="11" t="s">
        <v>230</v>
      </c>
      <c r="J8" s="3" t="s">
        <v>53</v>
      </c>
      <c r="K8" s="3" t="s">
        <v>54</v>
      </c>
      <c r="L8" s="3" t="s">
        <v>55</v>
      </c>
      <c r="M8" s="3" t="s">
        <v>34</v>
      </c>
      <c r="N8" s="3" t="s">
        <v>64</v>
      </c>
      <c r="O8" s="3" t="s">
        <v>37</v>
      </c>
      <c r="P8" s="15">
        <v>9151.6029132022795</v>
      </c>
      <c r="Q8" s="3" t="s">
        <v>38</v>
      </c>
      <c r="R8" s="3" t="s">
        <v>230</v>
      </c>
      <c r="S8" s="50" t="s">
        <v>1708</v>
      </c>
      <c r="T8" s="3" t="s">
        <v>39</v>
      </c>
      <c r="U8" s="20">
        <v>8502268.3200000003</v>
      </c>
      <c r="V8" s="22">
        <f t="shared" si="0"/>
        <v>11490000</v>
      </c>
      <c r="W8" s="15">
        <v>1.06</v>
      </c>
      <c r="X8" s="22">
        <f t="shared" si="1"/>
        <v>9012000</v>
      </c>
      <c r="Y8" s="22" t="s">
        <v>1777</v>
      </c>
      <c r="Z8" s="22" t="s">
        <v>1683</v>
      </c>
      <c r="AB8" s="28" t="s">
        <v>949</v>
      </c>
      <c r="AC8" s="31">
        <v>2439000</v>
      </c>
      <c r="AD8" s="32"/>
    </row>
    <row r="9" spans="1:32" ht="14.4" thickBot="1" x14ac:dyDescent="0.35">
      <c r="A9" s="11" t="s">
        <v>936</v>
      </c>
      <c r="B9" s="3" t="s">
        <v>263</v>
      </c>
      <c r="C9" s="3" t="s">
        <v>79</v>
      </c>
      <c r="D9" s="3" t="s">
        <v>115</v>
      </c>
      <c r="E9" s="3" t="s">
        <v>44</v>
      </c>
      <c r="F9" s="3">
        <v>2</v>
      </c>
      <c r="G9" s="3">
        <v>3</v>
      </c>
      <c r="H9" s="36">
        <v>2.3199999999999998</v>
      </c>
      <c r="I9" s="11" t="s">
        <v>242</v>
      </c>
      <c r="J9" s="3" t="s">
        <v>53</v>
      </c>
      <c r="K9" s="3" t="s">
        <v>54</v>
      </c>
      <c r="L9" s="3" t="s">
        <v>55</v>
      </c>
      <c r="M9" s="3" t="s">
        <v>34</v>
      </c>
      <c r="N9" s="3" t="s">
        <v>64</v>
      </c>
      <c r="O9" s="3" t="s">
        <v>37</v>
      </c>
      <c r="P9" s="15">
        <v>12133.379032701099</v>
      </c>
      <c r="Q9" s="3" t="s">
        <v>64</v>
      </c>
      <c r="R9" s="3" t="s">
        <v>230</v>
      </c>
      <c r="S9" s="50" t="s">
        <v>1709</v>
      </c>
      <c r="T9" s="3" t="s">
        <v>39</v>
      </c>
      <c r="U9" s="20">
        <v>9330342.8399999999</v>
      </c>
      <c r="V9" s="22">
        <f t="shared" si="0"/>
        <v>4022000</v>
      </c>
      <c r="W9" s="15">
        <v>1.06</v>
      </c>
      <c r="X9" s="22">
        <f t="shared" si="1"/>
        <v>9890000</v>
      </c>
      <c r="Y9" s="22" t="s">
        <v>1781</v>
      </c>
      <c r="Z9" s="22" t="s">
        <v>1683</v>
      </c>
      <c r="AB9" s="33" t="s">
        <v>230</v>
      </c>
      <c r="AC9" s="34">
        <v>10753000</v>
      </c>
      <c r="AD9" s="35"/>
    </row>
    <row r="10" spans="1:32" x14ac:dyDescent="0.3">
      <c r="A10" s="11" t="s">
        <v>935</v>
      </c>
      <c r="B10" s="3" t="s">
        <v>263</v>
      </c>
      <c r="C10" s="3" t="s">
        <v>198</v>
      </c>
      <c r="D10" s="3" t="s">
        <v>79</v>
      </c>
      <c r="E10" s="3" t="s">
        <v>44</v>
      </c>
      <c r="F10" s="3">
        <v>2</v>
      </c>
      <c r="G10" s="3">
        <v>3</v>
      </c>
      <c r="H10" s="38">
        <v>2.0299999999999998</v>
      </c>
      <c r="I10" s="11" t="s">
        <v>242</v>
      </c>
      <c r="J10" s="3" t="s">
        <v>54</v>
      </c>
      <c r="K10" s="3" t="s">
        <v>54</v>
      </c>
      <c r="L10" s="3" t="s">
        <v>55</v>
      </c>
      <c r="M10" s="3" t="s">
        <v>34</v>
      </c>
      <c r="N10" s="3" t="s">
        <v>64</v>
      </c>
      <c r="O10" s="3" t="s">
        <v>37</v>
      </c>
      <c r="P10" s="15">
        <v>10719.2847203604</v>
      </c>
      <c r="Q10" s="3" t="s">
        <v>64</v>
      </c>
      <c r="R10" s="3" t="s">
        <v>230</v>
      </c>
      <c r="S10" s="50"/>
      <c r="T10" s="3" t="s">
        <v>39</v>
      </c>
      <c r="U10" s="20">
        <v>16943881.5</v>
      </c>
      <c r="V10" s="22">
        <f t="shared" si="0"/>
        <v>8347000</v>
      </c>
      <c r="W10" s="15">
        <v>1.06</v>
      </c>
      <c r="X10" s="22">
        <f t="shared" si="1"/>
        <v>17961000</v>
      </c>
      <c r="Y10" s="22" t="s">
        <v>1781</v>
      </c>
      <c r="Z10" s="22" t="s">
        <v>1683</v>
      </c>
    </row>
    <row r="11" spans="1:32" x14ac:dyDescent="0.3">
      <c r="A11" s="11" t="s">
        <v>682</v>
      </c>
      <c r="B11" s="3" t="s">
        <v>263</v>
      </c>
      <c r="C11" s="3" t="s">
        <v>681</v>
      </c>
      <c r="D11" s="3" t="s">
        <v>303</v>
      </c>
      <c r="E11" s="3" t="s">
        <v>44</v>
      </c>
      <c r="F11" s="3">
        <v>2</v>
      </c>
      <c r="G11" s="3">
        <v>4</v>
      </c>
      <c r="H11" s="36">
        <v>1.02</v>
      </c>
      <c r="I11" s="11" t="s">
        <v>230</v>
      </c>
      <c r="J11" s="3" t="s">
        <v>53</v>
      </c>
      <c r="K11" s="3" t="s">
        <v>54</v>
      </c>
      <c r="L11" s="3" t="s">
        <v>55</v>
      </c>
      <c r="M11" s="3" t="s">
        <v>34</v>
      </c>
      <c r="N11" s="3" t="s">
        <v>64</v>
      </c>
      <c r="O11" s="3" t="s">
        <v>37</v>
      </c>
      <c r="P11" s="15">
        <v>5376.0659276406604</v>
      </c>
      <c r="Q11" s="3" t="s">
        <v>38</v>
      </c>
      <c r="R11" s="3" t="s">
        <v>230</v>
      </c>
      <c r="S11" s="50"/>
      <c r="T11" s="3" t="s">
        <v>88</v>
      </c>
      <c r="U11" s="20">
        <v>5764100.8084000004</v>
      </c>
      <c r="V11" s="22">
        <f t="shared" si="0"/>
        <v>5651000</v>
      </c>
      <c r="W11" s="15">
        <v>1.06</v>
      </c>
      <c r="X11" s="22">
        <f t="shared" si="1"/>
        <v>6110000</v>
      </c>
      <c r="Y11" s="22" t="s">
        <v>1777</v>
      </c>
      <c r="Z11" s="22" t="s">
        <v>1683</v>
      </c>
    </row>
    <row r="12" spans="1:32" x14ac:dyDescent="0.3">
      <c r="A12" s="11" t="s">
        <v>680</v>
      </c>
      <c r="B12" s="3" t="s">
        <v>263</v>
      </c>
      <c r="C12" s="3" t="s">
        <v>303</v>
      </c>
      <c r="D12" s="3" t="s">
        <v>679</v>
      </c>
      <c r="E12" s="3" t="s">
        <v>44</v>
      </c>
      <c r="F12" s="3">
        <v>0</v>
      </c>
      <c r="G12" s="3">
        <v>4</v>
      </c>
      <c r="H12" s="36">
        <v>0.18</v>
      </c>
      <c r="I12" s="11" t="s">
        <v>29</v>
      </c>
      <c r="J12" s="3" t="s">
        <v>53</v>
      </c>
      <c r="K12" s="3" t="s">
        <v>54</v>
      </c>
      <c r="L12" s="3" t="s">
        <v>55</v>
      </c>
      <c r="M12" s="3" t="s">
        <v>34</v>
      </c>
      <c r="N12" s="3" t="s">
        <v>64</v>
      </c>
      <c r="O12" s="3" t="s">
        <v>158</v>
      </c>
      <c r="P12" s="15">
        <v>936.49778304594497</v>
      </c>
      <c r="Q12" s="3" t="s">
        <v>38</v>
      </c>
      <c r="R12" s="3" t="s">
        <v>29</v>
      </c>
      <c r="S12" s="50" t="s">
        <v>1707</v>
      </c>
      <c r="T12" s="3" t="s">
        <v>88</v>
      </c>
      <c r="U12" s="23" t="s">
        <v>64</v>
      </c>
      <c r="V12" s="5">
        <f>VLOOKUP(I12,AB:AC,2,FALSE)</f>
        <v>17392000</v>
      </c>
      <c r="W12" s="15">
        <v>1.06</v>
      </c>
      <c r="X12" s="5">
        <f>V12*H12*W12</f>
        <v>3318393.6</v>
      </c>
      <c r="Y12" s="22" t="s">
        <v>1777</v>
      </c>
      <c r="Z12" s="22" t="s">
        <v>1683</v>
      </c>
    </row>
    <row r="13" spans="1:32" x14ac:dyDescent="0.3">
      <c r="A13" s="11" t="s">
        <v>683</v>
      </c>
      <c r="B13" s="3" t="s">
        <v>328</v>
      </c>
      <c r="C13" s="3" t="s">
        <v>679</v>
      </c>
      <c r="D13" s="3" t="s">
        <v>327</v>
      </c>
      <c r="E13" s="3" t="s">
        <v>44</v>
      </c>
      <c r="F13" s="3">
        <v>0</v>
      </c>
      <c r="G13" s="3">
        <v>4</v>
      </c>
      <c r="H13" s="36">
        <v>0.17</v>
      </c>
      <c r="I13" s="11" t="s">
        <v>29</v>
      </c>
      <c r="J13" s="3" t="s">
        <v>30</v>
      </c>
      <c r="K13" s="3" t="s">
        <v>54</v>
      </c>
      <c r="L13" s="3" t="s">
        <v>55</v>
      </c>
      <c r="M13" s="3" t="s">
        <v>34</v>
      </c>
      <c r="N13" s="3" t="s">
        <v>64</v>
      </c>
      <c r="O13" s="3" t="s">
        <v>37</v>
      </c>
      <c r="P13" s="15">
        <v>881.83579482165203</v>
      </c>
      <c r="Q13" s="3" t="s">
        <v>38</v>
      </c>
      <c r="R13" s="3" t="s">
        <v>29</v>
      </c>
      <c r="S13" s="50" t="s">
        <v>1707</v>
      </c>
      <c r="T13" s="3" t="s">
        <v>88</v>
      </c>
      <c r="U13" s="20">
        <v>8499834</v>
      </c>
      <c r="V13" s="22">
        <f t="shared" ref="V13:V23" si="2">ROUND(U13/H13,-3)</f>
        <v>49999000</v>
      </c>
      <c r="W13" s="15">
        <v>1.06</v>
      </c>
      <c r="X13" s="22">
        <f t="shared" ref="X13:X23" si="3">ROUND(U13*W13,-3)</f>
        <v>9010000</v>
      </c>
      <c r="Y13" s="22" t="s">
        <v>1777</v>
      </c>
      <c r="Z13" s="22" t="s">
        <v>1683</v>
      </c>
    </row>
    <row r="14" spans="1:32" x14ac:dyDescent="0.3">
      <c r="A14" s="11" t="s">
        <v>684</v>
      </c>
      <c r="B14" s="3" t="s">
        <v>328</v>
      </c>
      <c r="C14" s="3" t="s">
        <v>327</v>
      </c>
      <c r="D14" s="3" t="s">
        <v>326</v>
      </c>
      <c r="E14" s="3" t="s">
        <v>44</v>
      </c>
      <c r="F14" s="3">
        <v>0</v>
      </c>
      <c r="G14" s="3">
        <v>2</v>
      </c>
      <c r="H14" s="36">
        <v>0.84</v>
      </c>
      <c r="I14" s="11" t="s">
        <v>29</v>
      </c>
      <c r="J14" s="3" t="s">
        <v>30</v>
      </c>
      <c r="K14" s="3" t="s">
        <v>54</v>
      </c>
      <c r="L14" s="3" t="s">
        <v>55</v>
      </c>
      <c r="M14" s="3" t="s">
        <v>34</v>
      </c>
      <c r="N14" s="3" t="s">
        <v>64</v>
      </c>
      <c r="O14" s="3" t="s">
        <v>37</v>
      </c>
      <c r="P14" s="15">
        <v>4412.02371937714</v>
      </c>
      <c r="Q14" s="3" t="s">
        <v>38</v>
      </c>
      <c r="R14" s="3" t="s">
        <v>29</v>
      </c>
      <c r="S14" s="50" t="s">
        <v>1710</v>
      </c>
      <c r="T14" s="3" t="s">
        <v>88</v>
      </c>
      <c r="U14" s="20">
        <v>6856668</v>
      </c>
      <c r="V14" s="22">
        <f t="shared" si="2"/>
        <v>8163000</v>
      </c>
      <c r="W14" s="15">
        <v>1.06</v>
      </c>
      <c r="X14" s="22">
        <f t="shared" si="3"/>
        <v>7268000</v>
      </c>
      <c r="Y14" s="22" t="s">
        <v>1782</v>
      </c>
      <c r="Z14" s="22" t="s">
        <v>1683</v>
      </c>
    </row>
    <row r="15" spans="1:32" x14ac:dyDescent="0.3">
      <c r="A15" s="11" t="s">
        <v>329</v>
      </c>
      <c r="B15" s="3" t="s">
        <v>328</v>
      </c>
      <c r="C15" s="3" t="s">
        <v>327</v>
      </c>
      <c r="D15" s="3" t="s">
        <v>326</v>
      </c>
      <c r="E15" s="3" t="s">
        <v>44</v>
      </c>
      <c r="F15" s="3">
        <v>2</v>
      </c>
      <c r="G15" s="3">
        <v>4</v>
      </c>
      <c r="H15" s="36">
        <v>0.84</v>
      </c>
      <c r="I15" s="11" t="s">
        <v>230</v>
      </c>
      <c r="J15" s="3" t="s">
        <v>30</v>
      </c>
      <c r="K15" s="3" t="s">
        <v>54</v>
      </c>
      <c r="L15" s="3" t="s">
        <v>55</v>
      </c>
      <c r="M15" s="3" t="s">
        <v>34</v>
      </c>
      <c r="N15" s="3" t="s">
        <v>64</v>
      </c>
      <c r="O15" s="3" t="s">
        <v>37</v>
      </c>
      <c r="P15" s="15">
        <v>4412.02371937714</v>
      </c>
      <c r="Q15" s="3" t="s">
        <v>38</v>
      </c>
      <c r="R15" s="3" t="s">
        <v>230</v>
      </c>
      <c r="S15" s="50"/>
      <c r="T15" s="3" t="s">
        <v>39</v>
      </c>
      <c r="U15" s="20">
        <v>3428334</v>
      </c>
      <c r="V15" s="22">
        <f t="shared" si="2"/>
        <v>4081000</v>
      </c>
      <c r="W15" s="15">
        <v>1.06</v>
      </c>
      <c r="X15" s="22">
        <f t="shared" si="3"/>
        <v>3634000</v>
      </c>
      <c r="Y15" s="22" t="s">
        <v>1777</v>
      </c>
      <c r="Z15" s="22" t="s">
        <v>1683</v>
      </c>
    </row>
    <row r="16" spans="1:32" x14ac:dyDescent="0.3">
      <c r="A16" s="11" t="s">
        <v>685</v>
      </c>
      <c r="B16" s="3" t="s">
        <v>328</v>
      </c>
      <c r="C16" s="3" t="s">
        <v>326</v>
      </c>
      <c r="D16" s="3" t="s">
        <v>108</v>
      </c>
      <c r="E16" s="3" t="s">
        <v>44</v>
      </c>
      <c r="F16" s="3">
        <v>0</v>
      </c>
      <c r="G16" s="3">
        <v>2</v>
      </c>
      <c r="H16" s="36">
        <v>0.94</v>
      </c>
      <c r="I16" s="11" t="s">
        <v>29</v>
      </c>
      <c r="J16" s="3" t="s">
        <v>30</v>
      </c>
      <c r="K16" s="3" t="s">
        <v>54</v>
      </c>
      <c r="L16" s="3" t="s">
        <v>55</v>
      </c>
      <c r="M16" s="3" t="s">
        <v>34</v>
      </c>
      <c r="N16" s="3" t="s">
        <v>64</v>
      </c>
      <c r="O16" s="3" t="s">
        <v>37</v>
      </c>
      <c r="P16" s="15">
        <v>4928.9436892446502</v>
      </c>
      <c r="Q16" s="3" t="s">
        <v>38</v>
      </c>
      <c r="R16" s="3" t="s">
        <v>29</v>
      </c>
      <c r="S16" s="50" t="s">
        <v>1707</v>
      </c>
      <c r="T16" s="3" t="s">
        <v>39</v>
      </c>
      <c r="U16" s="20">
        <v>7660399.9837229354</v>
      </c>
      <c r="V16" s="22">
        <f t="shared" si="2"/>
        <v>8149000</v>
      </c>
      <c r="W16" s="15">
        <v>1.06</v>
      </c>
      <c r="X16" s="22">
        <f t="shared" si="3"/>
        <v>8120000</v>
      </c>
      <c r="Y16" s="22" t="s">
        <v>1782</v>
      </c>
      <c r="Z16" s="22" t="s">
        <v>1683</v>
      </c>
    </row>
    <row r="17" spans="1:26" x14ac:dyDescent="0.3">
      <c r="A17" s="11" t="s">
        <v>731</v>
      </c>
      <c r="B17" s="3" t="s">
        <v>730</v>
      </c>
      <c r="C17" s="3" t="s">
        <v>52</v>
      </c>
      <c r="D17" s="3" t="s">
        <v>729</v>
      </c>
      <c r="E17" s="3" t="s">
        <v>44</v>
      </c>
      <c r="F17" s="3">
        <v>2</v>
      </c>
      <c r="G17" s="3">
        <v>4</v>
      </c>
      <c r="H17" s="36">
        <v>3.46</v>
      </c>
      <c r="I17" s="11" t="s">
        <v>230</v>
      </c>
      <c r="J17" s="3" t="s">
        <v>53</v>
      </c>
      <c r="K17" s="3" t="s">
        <v>54</v>
      </c>
      <c r="L17" s="3" t="s">
        <v>55</v>
      </c>
      <c r="M17" s="3" t="s">
        <v>63</v>
      </c>
      <c r="N17" s="3" t="s">
        <v>64</v>
      </c>
      <c r="O17" s="3" t="s">
        <v>37</v>
      </c>
      <c r="P17" s="15">
        <v>18258.137626519499</v>
      </c>
      <c r="Q17" s="3" t="s">
        <v>38</v>
      </c>
      <c r="R17" s="3" t="s">
        <v>230</v>
      </c>
      <c r="S17" s="50"/>
      <c r="T17" s="3" t="s">
        <v>88</v>
      </c>
      <c r="U17" s="20">
        <v>14353291.68</v>
      </c>
      <c r="V17" s="22">
        <f t="shared" si="2"/>
        <v>4148000</v>
      </c>
      <c r="W17" s="15">
        <v>1.06</v>
      </c>
      <c r="X17" s="22">
        <f t="shared" si="3"/>
        <v>15214000</v>
      </c>
      <c r="Y17" s="22" t="s">
        <v>1777</v>
      </c>
      <c r="Z17" s="22"/>
    </row>
    <row r="18" spans="1:26" x14ac:dyDescent="0.3">
      <c r="A18" s="11" t="s">
        <v>71</v>
      </c>
      <c r="B18" s="3" t="s">
        <v>72</v>
      </c>
      <c r="C18" s="3" t="s">
        <v>263</v>
      </c>
      <c r="D18" s="3" t="s">
        <v>270</v>
      </c>
      <c r="E18" s="3" t="s">
        <v>44</v>
      </c>
      <c r="F18" s="3">
        <v>0</v>
      </c>
      <c r="G18" s="3">
        <v>2</v>
      </c>
      <c r="H18" s="38">
        <v>1</v>
      </c>
      <c r="I18" s="11" t="s">
        <v>23</v>
      </c>
      <c r="J18" s="3" t="s">
        <v>30</v>
      </c>
      <c r="K18" s="3" t="s">
        <v>23</v>
      </c>
      <c r="L18" s="3" t="s">
        <v>62</v>
      </c>
      <c r="M18" s="3" t="s">
        <v>34</v>
      </c>
      <c r="N18" s="3" t="s">
        <v>74</v>
      </c>
      <c r="O18" s="3" t="s">
        <v>37</v>
      </c>
      <c r="P18" s="15">
        <v>8450.2383255385394</v>
      </c>
      <c r="Q18" s="3" t="s">
        <v>38</v>
      </c>
      <c r="R18" s="3" t="s">
        <v>234</v>
      </c>
      <c r="S18" s="50" t="s">
        <v>1707</v>
      </c>
      <c r="T18" s="3" t="s">
        <v>88</v>
      </c>
      <c r="U18" s="20">
        <v>64620000</v>
      </c>
      <c r="V18" s="22">
        <f t="shared" si="2"/>
        <v>64620000</v>
      </c>
      <c r="W18" s="15">
        <v>1.06</v>
      </c>
      <c r="X18" s="22">
        <f t="shared" si="3"/>
        <v>68497000</v>
      </c>
      <c r="Y18" s="22"/>
      <c r="Z18" s="22" t="s">
        <v>1680</v>
      </c>
    </row>
    <row r="19" spans="1:26" x14ac:dyDescent="0.3">
      <c r="A19" s="11" t="s">
        <v>835</v>
      </c>
      <c r="B19" s="3" t="s">
        <v>61</v>
      </c>
      <c r="C19" s="3" t="s">
        <v>738</v>
      </c>
      <c r="D19" s="3" t="s">
        <v>198</v>
      </c>
      <c r="E19" s="3" t="s">
        <v>44</v>
      </c>
      <c r="F19" s="3">
        <v>2</v>
      </c>
      <c r="G19" s="3">
        <v>3</v>
      </c>
      <c r="H19" s="36">
        <v>8.48</v>
      </c>
      <c r="I19" s="11" t="s">
        <v>242</v>
      </c>
      <c r="J19" s="3" t="s">
        <v>54</v>
      </c>
      <c r="K19" s="3" t="s">
        <v>54</v>
      </c>
      <c r="L19" s="3" t="s">
        <v>62</v>
      </c>
      <c r="M19" s="3" t="s">
        <v>34</v>
      </c>
      <c r="N19" s="3" t="s">
        <v>64</v>
      </c>
      <c r="O19" s="3" t="s">
        <v>37</v>
      </c>
      <c r="P19" s="15">
        <v>44753.942247822597</v>
      </c>
      <c r="Q19" s="3" t="s">
        <v>64</v>
      </c>
      <c r="R19" s="3" t="s">
        <v>230</v>
      </c>
      <c r="S19" s="50"/>
      <c r="T19" s="3" t="s">
        <v>104</v>
      </c>
      <c r="U19" s="20">
        <v>61748573.726399116</v>
      </c>
      <c r="V19" s="22">
        <f t="shared" si="2"/>
        <v>7282000</v>
      </c>
      <c r="W19" s="15">
        <v>1.06</v>
      </c>
      <c r="X19" s="22">
        <f t="shared" si="3"/>
        <v>65453000</v>
      </c>
      <c r="Y19" s="22" t="s">
        <v>1783</v>
      </c>
      <c r="Z19" s="22" t="s">
        <v>1684</v>
      </c>
    </row>
    <row r="20" spans="1:26" x14ac:dyDescent="0.3">
      <c r="A20" s="11" t="s">
        <v>934</v>
      </c>
      <c r="B20" s="3" t="s">
        <v>61</v>
      </c>
      <c r="C20" s="3" t="s">
        <v>198</v>
      </c>
      <c r="D20" s="3" t="s">
        <v>933</v>
      </c>
      <c r="E20" s="3" t="s">
        <v>44</v>
      </c>
      <c r="F20" s="3">
        <v>2</v>
      </c>
      <c r="G20" s="3">
        <v>3</v>
      </c>
      <c r="H20" s="36">
        <v>4.1399999999999997</v>
      </c>
      <c r="I20" s="11" t="s">
        <v>242</v>
      </c>
      <c r="J20" s="3" t="s">
        <v>54</v>
      </c>
      <c r="K20" s="3" t="s">
        <v>54</v>
      </c>
      <c r="L20" s="3" t="s">
        <v>62</v>
      </c>
      <c r="M20" s="3" t="s">
        <v>34</v>
      </c>
      <c r="N20" s="3" t="s">
        <v>64</v>
      </c>
      <c r="O20" s="3" t="s">
        <v>37</v>
      </c>
      <c r="P20" s="15">
        <v>21859.328346066599</v>
      </c>
      <c r="Q20" s="3" t="s">
        <v>64</v>
      </c>
      <c r="R20" s="3" t="s">
        <v>230</v>
      </c>
      <c r="S20" s="50"/>
      <c r="T20" s="3" t="s">
        <v>39</v>
      </c>
      <c r="U20" s="20">
        <v>30160768.370000001</v>
      </c>
      <c r="V20" s="22">
        <f t="shared" si="2"/>
        <v>7285000</v>
      </c>
      <c r="W20" s="15">
        <v>1.06</v>
      </c>
      <c r="X20" s="22">
        <f t="shared" si="3"/>
        <v>31970000</v>
      </c>
      <c r="Y20" s="22" t="s">
        <v>1783</v>
      </c>
      <c r="Z20" s="22"/>
    </row>
    <row r="21" spans="1:26" x14ac:dyDescent="0.3">
      <c r="A21" s="11" t="s">
        <v>701</v>
      </c>
      <c r="B21" s="3" t="s">
        <v>79</v>
      </c>
      <c r="C21" s="3" t="s">
        <v>109</v>
      </c>
      <c r="D21" s="3" t="s">
        <v>198</v>
      </c>
      <c r="E21" s="3" t="s">
        <v>44</v>
      </c>
      <c r="F21" s="3">
        <v>2</v>
      </c>
      <c r="G21" s="3">
        <v>4</v>
      </c>
      <c r="H21" s="36">
        <v>4.34</v>
      </c>
      <c r="I21" s="11" t="s">
        <v>230</v>
      </c>
      <c r="J21" s="3" t="s">
        <v>53</v>
      </c>
      <c r="K21" s="3" t="s">
        <v>54</v>
      </c>
      <c r="L21" s="3" t="s">
        <v>55</v>
      </c>
      <c r="M21" s="3" t="s">
        <v>63</v>
      </c>
      <c r="N21" s="3" t="s">
        <v>64</v>
      </c>
      <c r="O21" s="3" t="s">
        <v>37</v>
      </c>
      <c r="P21" s="15">
        <v>22913.330512960401</v>
      </c>
      <c r="Q21" s="3" t="s">
        <v>38</v>
      </c>
      <c r="R21" s="3" t="s">
        <v>230</v>
      </c>
      <c r="S21" s="50" t="s">
        <v>1711</v>
      </c>
      <c r="T21" s="3" t="s">
        <v>88</v>
      </c>
      <c r="U21" s="20">
        <v>35769848.399999999</v>
      </c>
      <c r="V21" s="22">
        <f t="shared" si="2"/>
        <v>8242000</v>
      </c>
      <c r="W21" s="15">
        <v>1.06</v>
      </c>
      <c r="X21" s="22">
        <f t="shared" si="3"/>
        <v>37916000</v>
      </c>
      <c r="Y21" s="22" t="s">
        <v>1777</v>
      </c>
      <c r="Z21" s="22" t="s">
        <v>755</v>
      </c>
    </row>
    <row r="22" spans="1:26" x14ac:dyDescent="0.3">
      <c r="A22" s="11" t="s">
        <v>341</v>
      </c>
      <c r="B22" s="3" t="s">
        <v>202</v>
      </c>
      <c r="C22" s="3" t="s">
        <v>340</v>
      </c>
      <c r="D22" s="3" t="s">
        <v>339</v>
      </c>
      <c r="E22" s="3" t="s">
        <v>44</v>
      </c>
      <c r="F22" s="3">
        <v>2</v>
      </c>
      <c r="G22" s="3">
        <v>4</v>
      </c>
      <c r="H22" s="36">
        <v>0.3</v>
      </c>
      <c r="I22" s="11" t="s">
        <v>230</v>
      </c>
      <c r="J22" s="3" t="s">
        <v>53</v>
      </c>
      <c r="K22" s="3" t="s">
        <v>80</v>
      </c>
      <c r="L22" s="3" t="s">
        <v>55</v>
      </c>
      <c r="M22" s="3" t="s">
        <v>34</v>
      </c>
      <c r="N22" s="3" t="s">
        <v>64</v>
      </c>
      <c r="O22" s="3" t="s">
        <v>37</v>
      </c>
      <c r="P22" s="15">
        <v>1616.4243600804</v>
      </c>
      <c r="Q22" s="3" t="s">
        <v>38</v>
      </c>
      <c r="R22" s="3" t="s">
        <v>230</v>
      </c>
      <c r="S22" s="50"/>
      <c r="T22" s="3" t="s">
        <v>88</v>
      </c>
      <c r="U22" s="20">
        <v>5845749</v>
      </c>
      <c r="V22" s="22">
        <f t="shared" si="2"/>
        <v>19486000</v>
      </c>
      <c r="W22" s="15">
        <v>1.06</v>
      </c>
      <c r="X22" s="22">
        <f t="shared" si="3"/>
        <v>6196000</v>
      </c>
      <c r="Y22" s="22" t="s">
        <v>1777</v>
      </c>
      <c r="Z22" s="22" t="s">
        <v>1681</v>
      </c>
    </row>
    <row r="23" spans="1:26" x14ac:dyDescent="0.3">
      <c r="A23" s="11" t="s">
        <v>993</v>
      </c>
      <c r="B23" s="3" t="s">
        <v>202</v>
      </c>
      <c r="C23" s="3" t="s">
        <v>992</v>
      </c>
      <c r="D23" s="3" t="s">
        <v>390</v>
      </c>
      <c r="E23" s="3" t="s">
        <v>44</v>
      </c>
      <c r="F23" s="3">
        <v>2</v>
      </c>
      <c r="G23" s="3">
        <v>4</v>
      </c>
      <c r="H23" s="36">
        <v>0.75</v>
      </c>
      <c r="I23" s="11" t="s">
        <v>230</v>
      </c>
      <c r="J23" s="3" t="s">
        <v>53</v>
      </c>
      <c r="K23" s="3" t="s">
        <v>80</v>
      </c>
      <c r="L23" s="3" t="s">
        <v>55</v>
      </c>
      <c r="M23" s="3" t="s">
        <v>34</v>
      </c>
      <c r="N23" s="3" t="s">
        <v>64</v>
      </c>
      <c r="O23" s="3" t="s">
        <v>37</v>
      </c>
      <c r="P23" s="15">
        <v>3969.4313821453002</v>
      </c>
      <c r="Q23" s="3" t="s">
        <v>64</v>
      </c>
      <c r="R23" s="3" t="s">
        <v>230</v>
      </c>
      <c r="S23" s="50" t="s">
        <v>1712</v>
      </c>
      <c r="T23" s="3" t="s">
        <v>88</v>
      </c>
      <c r="U23" s="20">
        <v>6263302.5</v>
      </c>
      <c r="V23" s="22">
        <f t="shared" si="2"/>
        <v>8351000</v>
      </c>
      <c r="W23" s="15">
        <v>1.06</v>
      </c>
      <c r="X23" s="22">
        <f t="shared" si="3"/>
        <v>6639000</v>
      </c>
      <c r="Y23" s="22" t="s">
        <v>1777</v>
      </c>
      <c r="Z23" s="22" t="s">
        <v>1681</v>
      </c>
    </row>
    <row r="24" spans="1:26" x14ac:dyDescent="0.3">
      <c r="A24" s="11" t="s">
        <v>343</v>
      </c>
      <c r="B24" s="3" t="s">
        <v>342</v>
      </c>
      <c r="C24" s="3" t="s">
        <v>340</v>
      </c>
      <c r="D24" s="3" t="s">
        <v>339</v>
      </c>
      <c r="E24" s="3" t="s">
        <v>44</v>
      </c>
      <c r="F24" s="3">
        <v>0</v>
      </c>
      <c r="G24" s="3">
        <v>4</v>
      </c>
      <c r="H24" s="36">
        <v>0.1</v>
      </c>
      <c r="I24" s="11" t="s">
        <v>29</v>
      </c>
      <c r="J24" s="3" t="s">
        <v>53</v>
      </c>
      <c r="K24" s="3" t="s">
        <v>80</v>
      </c>
      <c r="L24" s="3" t="s">
        <v>55</v>
      </c>
      <c r="M24" s="3" t="s">
        <v>34</v>
      </c>
      <c r="N24" s="3" t="s">
        <v>64</v>
      </c>
      <c r="O24" s="3" t="s">
        <v>158</v>
      </c>
      <c r="P24" s="15">
        <v>624.218455180555</v>
      </c>
      <c r="Q24" s="3" t="s">
        <v>38</v>
      </c>
      <c r="R24" s="3" t="s">
        <v>29</v>
      </c>
      <c r="S24" s="50" t="s">
        <v>1707</v>
      </c>
      <c r="T24" s="3" t="s">
        <v>88</v>
      </c>
      <c r="U24" s="23" t="s">
        <v>64</v>
      </c>
      <c r="V24" s="5">
        <f>VLOOKUP(I24,AB:AC,2,FALSE)</f>
        <v>17392000</v>
      </c>
      <c r="W24" s="15">
        <v>1.06</v>
      </c>
      <c r="X24" s="5">
        <f>V24*H24*W24</f>
        <v>1843552</v>
      </c>
      <c r="Y24" s="22" t="s">
        <v>1777</v>
      </c>
      <c r="Z24" s="22" t="s">
        <v>1681</v>
      </c>
    </row>
    <row r="25" spans="1:26" x14ac:dyDescent="0.3">
      <c r="A25" s="11" t="s">
        <v>932</v>
      </c>
      <c r="B25" s="3" t="s">
        <v>202</v>
      </c>
      <c r="C25" s="3" t="s">
        <v>390</v>
      </c>
      <c r="D25" s="3" t="s">
        <v>381</v>
      </c>
      <c r="E25" s="3" t="s">
        <v>44</v>
      </c>
      <c r="F25" s="3">
        <v>2</v>
      </c>
      <c r="G25" s="3">
        <v>4</v>
      </c>
      <c r="H25" s="36">
        <v>2.4700000000000002</v>
      </c>
      <c r="I25" s="11" t="s">
        <v>230</v>
      </c>
      <c r="J25" s="3" t="s">
        <v>53</v>
      </c>
      <c r="K25" s="3" t="s">
        <v>80</v>
      </c>
      <c r="L25" s="3" t="s">
        <v>55</v>
      </c>
      <c r="M25" s="3" t="s">
        <v>63</v>
      </c>
      <c r="N25" s="3" t="s">
        <v>64</v>
      </c>
      <c r="O25" s="3" t="s">
        <v>37</v>
      </c>
      <c r="P25" s="15">
        <v>13119.2426075324</v>
      </c>
      <c r="Q25" s="3" t="s">
        <v>64</v>
      </c>
      <c r="R25" s="3" t="s">
        <v>230</v>
      </c>
      <c r="S25" s="50" t="s">
        <v>1713</v>
      </c>
      <c r="T25" s="3" t="s">
        <v>39</v>
      </c>
      <c r="U25" s="20">
        <v>18522332.399999999</v>
      </c>
      <c r="V25" s="22">
        <f t="shared" ref="V25:V35" si="4">ROUND(U25/H25,-3)</f>
        <v>7499000</v>
      </c>
      <c r="W25" s="15">
        <v>1.06</v>
      </c>
      <c r="X25" s="22">
        <f t="shared" ref="X25:X35" si="5">ROUND(U25*W25,-3)</f>
        <v>19634000</v>
      </c>
      <c r="Y25" s="22" t="s">
        <v>1777</v>
      </c>
      <c r="Z25" s="22" t="s">
        <v>1681</v>
      </c>
    </row>
    <row r="26" spans="1:26" x14ac:dyDescent="0.3">
      <c r="A26" s="11" t="s">
        <v>931</v>
      </c>
      <c r="B26" s="3" t="s">
        <v>202</v>
      </c>
      <c r="C26" s="3" t="s">
        <v>381</v>
      </c>
      <c r="D26" s="3" t="s">
        <v>930</v>
      </c>
      <c r="E26" s="3" t="s">
        <v>44</v>
      </c>
      <c r="F26" s="3">
        <v>2</v>
      </c>
      <c r="G26" s="3">
        <v>4</v>
      </c>
      <c r="H26" s="36">
        <v>4.97</v>
      </c>
      <c r="I26" s="11" t="s">
        <v>230</v>
      </c>
      <c r="J26" s="3" t="s">
        <v>53</v>
      </c>
      <c r="K26" s="3" t="s">
        <v>80</v>
      </c>
      <c r="L26" s="3" t="s">
        <v>55</v>
      </c>
      <c r="M26" s="3" t="s">
        <v>63</v>
      </c>
      <c r="N26" s="3" t="s">
        <v>64</v>
      </c>
      <c r="O26" s="3" t="s">
        <v>37</v>
      </c>
      <c r="P26" s="15">
        <v>26180.439235874001</v>
      </c>
      <c r="Q26" s="3" t="s">
        <v>64</v>
      </c>
      <c r="R26" s="3" t="s">
        <v>230</v>
      </c>
      <c r="S26" s="50"/>
      <c r="T26" s="3" t="s">
        <v>39</v>
      </c>
      <c r="U26" s="20">
        <v>37567065.530000001</v>
      </c>
      <c r="V26" s="22">
        <f t="shared" si="4"/>
        <v>7559000</v>
      </c>
      <c r="W26" s="15">
        <v>1.06</v>
      </c>
      <c r="X26" s="22">
        <f t="shared" si="5"/>
        <v>39821000</v>
      </c>
      <c r="Y26" s="22" t="s">
        <v>1779</v>
      </c>
      <c r="Z26" s="22" t="s">
        <v>1681</v>
      </c>
    </row>
    <row r="27" spans="1:26" x14ac:dyDescent="0.3">
      <c r="A27" s="11" t="s">
        <v>929</v>
      </c>
      <c r="B27" s="3" t="s">
        <v>209</v>
      </c>
      <c r="C27" s="3" t="s">
        <v>677</v>
      </c>
      <c r="D27" s="3" t="s">
        <v>390</v>
      </c>
      <c r="E27" s="3" t="s">
        <v>44</v>
      </c>
      <c r="F27" s="3">
        <v>2</v>
      </c>
      <c r="G27" s="3">
        <v>4</v>
      </c>
      <c r="H27" s="36">
        <v>5.5699999999999994</v>
      </c>
      <c r="I27" s="11" t="s">
        <v>230</v>
      </c>
      <c r="J27" s="3" t="s">
        <v>53</v>
      </c>
      <c r="K27" s="3" t="s">
        <v>54</v>
      </c>
      <c r="L27" s="3" t="s">
        <v>55</v>
      </c>
      <c r="M27" s="3" t="s">
        <v>34</v>
      </c>
      <c r="N27" s="3" t="s">
        <v>64</v>
      </c>
      <c r="O27" s="3" t="s">
        <v>37</v>
      </c>
      <c r="P27" s="15">
        <v>29400.599411416999</v>
      </c>
      <c r="Q27" s="3" t="s">
        <v>64</v>
      </c>
      <c r="R27" s="3" t="s">
        <v>230</v>
      </c>
      <c r="S27" s="50" t="s">
        <v>1714</v>
      </c>
      <c r="T27" s="3" t="s">
        <v>39</v>
      </c>
      <c r="U27" s="20">
        <v>51196454.399999999</v>
      </c>
      <c r="V27" s="22">
        <f t="shared" si="4"/>
        <v>9191000</v>
      </c>
      <c r="W27" s="15">
        <v>1.06</v>
      </c>
      <c r="X27" s="22">
        <f t="shared" si="5"/>
        <v>54268000</v>
      </c>
      <c r="Y27" s="22" t="s">
        <v>1779</v>
      </c>
      <c r="Z27" s="22"/>
    </row>
    <row r="28" spans="1:26" x14ac:dyDescent="0.3">
      <c r="A28" s="11" t="s">
        <v>834</v>
      </c>
      <c r="B28" s="3" t="s">
        <v>209</v>
      </c>
      <c r="C28" s="3" t="s">
        <v>390</v>
      </c>
      <c r="D28" s="3" t="s">
        <v>833</v>
      </c>
      <c r="E28" s="3" t="s">
        <v>44</v>
      </c>
      <c r="F28" s="3">
        <v>2</v>
      </c>
      <c r="G28" s="3">
        <v>3</v>
      </c>
      <c r="H28" s="36">
        <v>1.01</v>
      </c>
      <c r="I28" s="11" t="s">
        <v>242</v>
      </c>
      <c r="J28" s="3" t="s">
        <v>53</v>
      </c>
      <c r="K28" s="3" t="s">
        <v>54</v>
      </c>
      <c r="L28" s="3" t="s">
        <v>55</v>
      </c>
      <c r="M28" s="3" t="s">
        <v>63</v>
      </c>
      <c r="N28" s="3" t="s">
        <v>64</v>
      </c>
      <c r="O28" s="3" t="s">
        <v>37</v>
      </c>
      <c r="P28" s="15">
        <v>5661.7601924381297</v>
      </c>
      <c r="Q28" s="3" t="s">
        <v>64</v>
      </c>
      <c r="R28" s="3" t="s">
        <v>230</v>
      </c>
      <c r="S28" s="50"/>
      <c r="T28" s="3" t="s">
        <v>104</v>
      </c>
      <c r="U28" s="20">
        <v>9194000</v>
      </c>
      <c r="V28" s="22">
        <f t="shared" si="4"/>
        <v>9103000</v>
      </c>
      <c r="W28" s="15">
        <v>1.06</v>
      </c>
      <c r="X28" s="22">
        <f t="shared" si="5"/>
        <v>9746000</v>
      </c>
      <c r="Y28" s="22" t="s">
        <v>1783</v>
      </c>
      <c r="Z28" s="22" t="s">
        <v>1681</v>
      </c>
    </row>
    <row r="29" spans="1:26" x14ac:dyDescent="0.3">
      <c r="A29" s="11" t="s">
        <v>991</v>
      </c>
      <c r="B29" s="3" t="s">
        <v>209</v>
      </c>
      <c r="C29" s="3" t="s">
        <v>833</v>
      </c>
      <c r="D29" s="3" t="s">
        <v>990</v>
      </c>
      <c r="E29" s="3" t="s">
        <v>44</v>
      </c>
      <c r="F29" s="3">
        <v>2</v>
      </c>
      <c r="G29" s="3">
        <v>4</v>
      </c>
      <c r="H29" s="36">
        <v>1</v>
      </c>
      <c r="I29" s="11" t="s">
        <v>230</v>
      </c>
      <c r="J29" s="3" t="s">
        <v>53</v>
      </c>
      <c r="K29" s="3" t="s">
        <v>54</v>
      </c>
      <c r="L29" s="3" t="s">
        <v>55</v>
      </c>
      <c r="M29" s="3" t="s">
        <v>63</v>
      </c>
      <c r="N29" s="3" t="s">
        <v>64</v>
      </c>
      <c r="O29" s="3" t="s">
        <v>37</v>
      </c>
      <c r="P29" s="15">
        <v>5405.8496890833503</v>
      </c>
      <c r="Q29" s="3" t="s">
        <v>64</v>
      </c>
      <c r="R29" s="3" t="s">
        <v>230</v>
      </c>
      <c r="S29" s="50"/>
      <c r="T29" s="3" t="s">
        <v>39</v>
      </c>
      <c r="U29" s="20">
        <v>7498920</v>
      </c>
      <c r="V29" s="22">
        <f t="shared" si="4"/>
        <v>7499000</v>
      </c>
      <c r="W29" s="15">
        <v>1.06</v>
      </c>
      <c r="X29" s="22">
        <f t="shared" si="5"/>
        <v>7949000</v>
      </c>
      <c r="Y29" s="22" t="s">
        <v>1777</v>
      </c>
      <c r="Z29" s="22" t="s">
        <v>1681</v>
      </c>
    </row>
    <row r="30" spans="1:26" x14ac:dyDescent="0.3">
      <c r="A30" s="11" t="s">
        <v>686</v>
      </c>
      <c r="B30" s="3" t="s">
        <v>50</v>
      </c>
      <c r="C30" s="3" t="s">
        <v>51</v>
      </c>
      <c r="D30" s="3" t="s">
        <v>52</v>
      </c>
      <c r="E30" s="3" t="s">
        <v>44</v>
      </c>
      <c r="F30" s="3">
        <v>0</v>
      </c>
      <c r="G30" s="3">
        <v>4</v>
      </c>
      <c r="H30" s="36">
        <v>4.24</v>
      </c>
      <c r="I30" s="11" t="s">
        <v>29</v>
      </c>
      <c r="J30" s="3" t="s">
        <v>53</v>
      </c>
      <c r="K30" s="3" t="s">
        <v>54</v>
      </c>
      <c r="L30" s="3" t="s">
        <v>55</v>
      </c>
      <c r="M30" s="3" t="s">
        <v>34</v>
      </c>
      <c r="N30" s="3" t="s">
        <v>64</v>
      </c>
      <c r="O30" s="3" t="s">
        <v>37</v>
      </c>
      <c r="P30" s="15">
        <v>22350.309326597901</v>
      </c>
      <c r="Q30" s="3" t="s">
        <v>38</v>
      </c>
      <c r="R30" s="3" t="s">
        <v>29</v>
      </c>
      <c r="S30" s="50" t="s">
        <v>1715</v>
      </c>
      <c r="T30" s="3" t="s">
        <v>88</v>
      </c>
      <c r="U30" s="20">
        <v>50923058.287500001</v>
      </c>
      <c r="V30" s="22">
        <f t="shared" si="4"/>
        <v>12010000</v>
      </c>
      <c r="W30" s="15">
        <v>1.06</v>
      </c>
      <c r="X30" s="22">
        <f t="shared" si="5"/>
        <v>53978000</v>
      </c>
      <c r="Y30" s="22" t="s">
        <v>1777</v>
      </c>
      <c r="Z30" s="22"/>
    </row>
    <row r="31" spans="1:26" x14ac:dyDescent="0.3">
      <c r="A31" s="11" t="s">
        <v>338</v>
      </c>
      <c r="B31" s="3" t="s">
        <v>50</v>
      </c>
      <c r="C31" s="3" t="s">
        <v>51</v>
      </c>
      <c r="D31" s="3" t="s">
        <v>52</v>
      </c>
      <c r="E31" s="3" t="s">
        <v>44</v>
      </c>
      <c r="F31" s="3">
        <v>2</v>
      </c>
      <c r="G31" s="3">
        <v>4</v>
      </c>
      <c r="H31" s="36">
        <v>0.54</v>
      </c>
      <c r="I31" s="11" t="s">
        <v>230</v>
      </c>
      <c r="J31" s="3" t="s">
        <v>53</v>
      </c>
      <c r="K31" s="3" t="s">
        <v>54</v>
      </c>
      <c r="L31" s="3" t="s">
        <v>55</v>
      </c>
      <c r="M31" s="3" t="s">
        <v>34</v>
      </c>
      <c r="N31" s="3" t="s">
        <v>64</v>
      </c>
      <c r="O31" s="3" t="s">
        <v>37</v>
      </c>
      <c r="P31" s="15">
        <v>2846.6980235485698</v>
      </c>
      <c r="Q31" s="3" t="s">
        <v>38</v>
      </c>
      <c r="R31" s="3" t="s">
        <v>230</v>
      </c>
      <c r="S31" s="50"/>
      <c r="T31" s="3" t="s">
        <v>88</v>
      </c>
      <c r="U31" s="20">
        <v>4956920.7629745463</v>
      </c>
      <c r="V31" s="22">
        <f t="shared" si="4"/>
        <v>9179000</v>
      </c>
      <c r="W31" s="15">
        <v>1.06</v>
      </c>
      <c r="X31" s="22">
        <f t="shared" si="5"/>
        <v>5254000</v>
      </c>
      <c r="Y31" s="22" t="s">
        <v>1777</v>
      </c>
      <c r="Z31" s="22"/>
    </row>
    <row r="32" spans="1:26" x14ac:dyDescent="0.3">
      <c r="A32" s="11" t="s">
        <v>664</v>
      </c>
      <c r="B32" s="3" t="s">
        <v>362</v>
      </c>
      <c r="C32" s="3" t="s">
        <v>663</v>
      </c>
      <c r="D32" s="3" t="s">
        <v>662</v>
      </c>
      <c r="E32" s="3" t="s">
        <v>44</v>
      </c>
      <c r="F32" s="3">
        <v>0</v>
      </c>
      <c r="G32" s="3">
        <v>4</v>
      </c>
      <c r="H32" s="36">
        <v>2.3299999999999996</v>
      </c>
      <c r="I32" s="11" t="s">
        <v>29</v>
      </c>
      <c r="J32" s="3" t="s">
        <v>53</v>
      </c>
      <c r="K32" s="3" t="s">
        <v>54</v>
      </c>
      <c r="L32" s="3" t="s">
        <v>55</v>
      </c>
      <c r="M32" s="3" t="s">
        <v>34</v>
      </c>
      <c r="N32" s="3" t="s">
        <v>64</v>
      </c>
      <c r="O32" s="3" t="s">
        <v>37</v>
      </c>
      <c r="P32" s="15">
        <v>12277.507462229099</v>
      </c>
      <c r="Q32" s="3" t="s">
        <v>38</v>
      </c>
      <c r="R32" s="3" t="s">
        <v>29</v>
      </c>
      <c r="S32" s="50" t="s">
        <v>1707</v>
      </c>
      <c r="T32" s="3" t="s">
        <v>39</v>
      </c>
      <c r="U32" s="20">
        <v>14240772</v>
      </c>
      <c r="V32" s="22">
        <f t="shared" si="4"/>
        <v>6112000</v>
      </c>
      <c r="W32" s="15">
        <v>1.06</v>
      </c>
      <c r="X32" s="22">
        <f t="shared" si="5"/>
        <v>15095000</v>
      </c>
      <c r="Y32" s="22" t="s">
        <v>1777</v>
      </c>
      <c r="Z32" s="22"/>
    </row>
    <row r="33" spans="1:26" x14ac:dyDescent="0.3">
      <c r="A33" s="11" t="s">
        <v>692</v>
      </c>
      <c r="B33" s="3" t="s">
        <v>691</v>
      </c>
      <c r="C33" s="3" t="s">
        <v>209</v>
      </c>
      <c r="D33" s="3" t="s">
        <v>690</v>
      </c>
      <c r="E33" s="3" t="s">
        <v>44</v>
      </c>
      <c r="F33" s="3">
        <v>0</v>
      </c>
      <c r="G33" s="3">
        <v>2</v>
      </c>
      <c r="H33" s="36">
        <v>0.83</v>
      </c>
      <c r="I33" s="11" t="s">
        <v>29</v>
      </c>
      <c r="J33" s="3" t="s">
        <v>30</v>
      </c>
      <c r="K33" s="3" t="s">
        <v>80</v>
      </c>
      <c r="L33" s="3" t="s">
        <v>55</v>
      </c>
      <c r="M33" s="3" t="s">
        <v>63</v>
      </c>
      <c r="N33" s="3" t="s">
        <v>64</v>
      </c>
      <c r="O33" s="3" t="s">
        <v>37</v>
      </c>
      <c r="P33" s="15">
        <v>4416.9728322465098</v>
      </c>
      <c r="Q33" s="3" t="s">
        <v>38</v>
      </c>
      <c r="R33" s="3" t="s">
        <v>29</v>
      </c>
      <c r="S33" s="50" t="s">
        <v>1707</v>
      </c>
      <c r="T33" s="3" t="s">
        <v>39</v>
      </c>
      <c r="U33" s="20">
        <v>4736160</v>
      </c>
      <c r="V33" s="22">
        <f t="shared" si="4"/>
        <v>5706000</v>
      </c>
      <c r="W33" s="15">
        <v>1.06</v>
      </c>
      <c r="X33" s="22">
        <f t="shared" si="5"/>
        <v>5020000</v>
      </c>
      <c r="Y33" s="22" t="s">
        <v>1784</v>
      </c>
      <c r="Z33" s="22"/>
    </row>
    <row r="34" spans="1:26" x14ac:dyDescent="0.3">
      <c r="A34" s="11" t="s">
        <v>928</v>
      </c>
      <c r="B34" s="3" t="s">
        <v>927</v>
      </c>
      <c r="C34" s="3" t="s">
        <v>926</v>
      </c>
      <c r="D34" s="3" t="s">
        <v>815</v>
      </c>
      <c r="E34" s="3" t="s">
        <v>44</v>
      </c>
      <c r="F34" s="3">
        <v>0</v>
      </c>
      <c r="G34" s="3">
        <v>4</v>
      </c>
      <c r="H34" s="36">
        <v>0.7</v>
      </c>
      <c r="I34" s="11" t="s">
        <v>29</v>
      </c>
      <c r="J34" s="3" t="s">
        <v>30</v>
      </c>
      <c r="K34" s="3" t="s">
        <v>54</v>
      </c>
      <c r="L34" s="3" t="s">
        <v>55</v>
      </c>
      <c r="M34" s="3" t="s">
        <v>63</v>
      </c>
      <c r="N34" s="3" t="s">
        <v>64</v>
      </c>
      <c r="O34" s="3" t="s">
        <v>37</v>
      </c>
      <c r="P34" s="15">
        <v>8574.6819931782393</v>
      </c>
      <c r="Q34" s="3" t="s">
        <v>64</v>
      </c>
      <c r="R34" s="3" t="s">
        <v>29</v>
      </c>
      <c r="S34" s="50" t="s">
        <v>1707</v>
      </c>
      <c r="T34" s="3" t="s">
        <v>104</v>
      </c>
      <c r="U34" s="20">
        <v>6713506.7999999998</v>
      </c>
      <c r="V34" s="22">
        <f t="shared" si="4"/>
        <v>9591000</v>
      </c>
      <c r="W34" s="15">
        <v>1.06</v>
      </c>
      <c r="X34" s="22">
        <f t="shared" si="5"/>
        <v>7116000</v>
      </c>
      <c r="Y34" s="22" t="s">
        <v>1779</v>
      </c>
      <c r="Z34" s="22"/>
    </row>
    <row r="35" spans="1:26" x14ac:dyDescent="0.3">
      <c r="A35" s="11" t="s">
        <v>832</v>
      </c>
      <c r="B35" s="3" t="s">
        <v>390</v>
      </c>
      <c r="C35" s="3" t="s">
        <v>751</v>
      </c>
      <c r="D35" s="3" t="s">
        <v>831</v>
      </c>
      <c r="E35" s="3" t="s">
        <v>44</v>
      </c>
      <c r="F35" s="3">
        <v>2</v>
      </c>
      <c r="G35" s="3">
        <v>3</v>
      </c>
      <c r="H35" s="36">
        <v>1.71</v>
      </c>
      <c r="I35" s="11" t="s">
        <v>230</v>
      </c>
      <c r="J35" s="3" t="s">
        <v>53</v>
      </c>
      <c r="K35" s="3" t="s">
        <v>54</v>
      </c>
      <c r="L35" s="3" t="s">
        <v>55</v>
      </c>
      <c r="M35" s="3" t="s">
        <v>63</v>
      </c>
      <c r="N35" s="3" t="s">
        <v>64</v>
      </c>
      <c r="O35" s="3" t="s">
        <v>37</v>
      </c>
      <c r="P35" s="15">
        <v>8587.2645232387094</v>
      </c>
      <c r="Q35" s="3" t="s">
        <v>38</v>
      </c>
      <c r="R35" s="3" t="s">
        <v>230</v>
      </c>
      <c r="S35" s="50"/>
      <c r="T35" s="3" t="s">
        <v>104</v>
      </c>
      <c r="U35" s="20">
        <v>12823153.199999901</v>
      </c>
      <c r="V35" s="22">
        <f t="shared" si="4"/>
        <v>7499000</v>
      </c>
      <c r="W35" s="15">
        <v>1.06</v>
      </c>
      <c r="X35" s="22">
        <f t="shared" si="5"/>
        <v>13593000</v>
      </c>
      <c r="Y35" s="22" t="s">
        <v>1783</v>
      </c>
      <c r="Z35" s="22"/>
    </row>
    <row r="36" spans="1:26" x14ac:dyDescent="0.3">
      <c r="A36" s="11" t="s">
        <v>699</v>
      </c>
      <c r="B36" s="3" t="s">
        <v>345</v>
      </c>
      <c r="C36" s="3" t="s">
        <v>339</v>
      </c>
      <c r="D36" s="3" t="s">
        <v>396</v>
      </c>
      <c r="E36" s="3" t="s">
        <v>44</v>
      </c>
      <c r="F36" s="3">
        <v>2</v>
      </c>
      <c r="G36" s="3">
        <v>3</v>
      </c>
      <c r="H36" s="36">
        <v>0.32</v>
      </c>
      <c r="I36" s="11" t="s">
        <v>242</v>
      </c>
      <c r="J36" s="3" t="s">
        <v>30</v>
      </c>
      <c r="K36" s="3" t="s">
        <v>54</v>
      </c>
      <c r="L36" s="3" t="s">
        <v>55</v>
      </c>
      <c r="M36" s="3" t="s">
        <v>63</v>
      </c>
      <c r="N36" s="3" t="s">
        <v>64</v>
      </c>
      <c r="O36" s="3" t="s">
        <v>158</v>
      </c>
      <c r="P36" s="15">
        <v>1675.34179129977</v>
      </c>
      <c r="Q36" s="3" t="s">
        <v>38</v>
      </c>
      <c r="R36" s="3" t="s">
        <v>230</v>
      </c>
      <c r="S36" s="50"/>
      <c r="T36" s="3" t="s">
        <v>39</v>
      </c>
      <c r="U36" s="23" t="s">
        <v>64</v>
      </c>
      <c r="V36" s="5">
        <f>VLOOKUP(I36,AB:AC,2,FALSE)</f>
        <v>6378000</v>
      </c>
      <c r="W36" s="15">
        <v>1.06</v>
      </c>
      <c r="X36" s="5">
        <f>V36*H36*W36</f>
        <v>2163417.6</v>
      </c>
      <c r="Y36" s="22" t="s">
        <v>1783</v>
      </c>
      <c r="Z36" s="5"/>
    </row>
    <row r="37" spans="1:26" x14ac:dyDescent="0.3">
      <c r="A37" s="11" t="s">
        <v>700</v>
      </c>
      <c r="B37" s="3" t="s">
        <v>345</v>
      </c>
      <c r="C37" s="3" t="s">
        <v>344</v>
      </c>
      <c r="D37" s="3" t="s">
        <v>422</v>
      </c>
      <c r="E37" s="3" t="s">
        <v>44</v>
      </c>
      <c r="F37" s="3">
        <v>0</v>
      </c>
      <c r="G37" s="3">
        <v>3</v>
      </c>
      <c r="H37" s="36">
        <v>0.46</v>
      </c>
      <c r="I37" s="11" t="s">
        <v>29</v>
      </c>
      <c r="J37" s="3" t="s">
        <v>30</v>
      </c>
      <c r="K37" s="3" t="s">
        <v>54</v>
      </c>
      <c r="L37" s="3" t="s">
        <v>55</v>
      </c>
      <c r="M37" s="3" t="s">
        <v>63</v>
      </c>
      <c r="N37" s="3" t="s">
        <v>64</v>
      </c>
      <c r="O37" s="3" t="s">
        <v>37</v>
      </c>
      <c r="P37" s="15">
        <v>2405.89056421131</v>
      </c>
      <c r="Q37" s="3" t="s">
        <v>38</v>
      </c>
      <c r="R37" s="3" t="s">
        <v>29</v>
      </c>
      <c r="S37" s="50" t="s">
        <v>1707</v>
      </c>
      <c r="T37" s="3" t="s">
        <v>39</v>
      </c>
      <c r="U37" s="20">
        <v>4467153.7072963957</v>
      </c>
      <c r="V37" s="22">
        <f t="shared" ref="V37:V51" si="6">ROUND(U37/H37,-3)</f>
        <v>9711000</v>
      </c>
      <c r="W37" s="15">
        <v>1.06</v>
      </c>
      <c r="X37" s="22">
        <f t="shared" ref="X37:X51" si="7">ROUND(U37*W37,-3)</f>
        <v>4735000</v>
      </c>
      <c r="Y37" s="22" t="s">
        <v>1783</v>
      </c>
      <c r="Z37" s="22"/>
    </row>
    <row r="38" spans="1:26" x14ac:dyDescent="0.3">
      <c r="A38" s="11" t="s">
        <v>1003</v>
      </c>
      <c r="B38" s="3" t="s">
        <v>1002</v>
      </c>
      <c r="C38" s="3" t="s">
        <v>831</v>
      </c>
      <c r="D38" s="3" t="s">
        <v>751</v>
      </c>
      <c r="E38" s="3" t="s">
        <v>44</v>
      </c>
      <c r="F38" s="3">
        <v>2</v>
      </c>
      <c r="G38" s="3">
        <v>3</v>
      </c>
      <c r="H38" s="36">
        <v>0.5</v>
      </c>
      <c r="I38" s="11" t="s">
        <v>230</v>
      </c>
      <c r="J38" s="3" t="s">
        <v>53</v>
      </c>
      <c r="K38" s="3" t="s">
        <v>80</v>
      </c>
      <c r="L38" s="3" t="s">
        <v>55</v>
      </c>
      <c r="M38" s="3" t="s">
        <v>63</v>
      </c>
      <c r="N38" s="3" t="s">
        <v>64</v>
      </c>
      <c r="O38" s="3" t="s">
        <v>37</v>
      </c>
      <c r="P38" s="15">
        <v>2701.52471258993</v>
      </c>
      <c r="Q38" s="3" t="s">
        <v>38</v>
      </c>
      <c r="R38" s="3" t="s">
        <v>230</v>
      </c>
      <c r="S38" s="50"/>
      <c r="T38" s="3" t="s">
        <v>88</v>
      </c>
      <c r="U38" s="20">
        <v>4104672</v>
      </c>
      <c r="V38" s="22">
        <f t="shared" si="6"/>
        <v>8209000</v>
      </c>
      <c r="W38" s="15">
        <v>1.06</v>
      </c>
      <c r="X38" s="22">
        <f t="shared" si="7"/>
        <v>4351000</v>
      </c>
      <c r="Y38" s="22" t="s">
        <v>1783</v>
      </c>
      <c r="Z38" s="22" t="s">
        <v>1681</v>
      </c>
    </row>
    <row r="39" spans="1:26" x14ac:dyDescent="0.3">
      <c r="A39" s="11" t="s">
        <v>65</v>
      </c>
      <c r="B39" s="3" t="s">
        <v>66</v>
      </c>
      <c r="C39" s="3" t="s">
        <v>68</v>
      </c>
      <c r="D39" s="3" t="s">
        <v>989</v>
      </c>
      <c r="E39" s="3" t="s">
        <v>44</v>
      </c>
      <c r="F39" s="3">
        <v>0</v>
      </c>
      <c r="G39" s="3">
        <v>4</v>
      </c>
      <c r="H39" s="36">
        <v>0.98</v>
      </c>
      <c r="I39" s="11" t="s">
        <v>29</v>
      </c>
      <c r="J39" s="3" t="s">
        <v>30</v>
      </c>
      <c r="K39" s="3" t="s">
        <v>54</v>
      </c>
      <c r="L39" s="3" t="s">
        <v>55</v>
      </c>
      <c r="M39" s="3"/>
      <c r="N39" s="3" t="s">
        <v>64</v>
      </c>
      <c r="O39" s="3" t="s">
        <v>37</v>
      </c>
      <c r="P39" s="15">
        <v>5160.1715565531904</v>
      </c>
      <c r="Q39" s="3" t="s">
        <v>64</v>
      </c>
      <c r="R39" s="3" t="s">
        <v>29</v>
      </c>
      <c r="S39" s="50" t="s">
        <v>1716</v>
      </c>
      <c r="T39" s="3" t="s">
        <v>39</v>
      </c>
      <c r="U39" s="20">
        <v>22251814.829999998</v>
      </c>
      <c r="V39" s="22">
        <f t="shared" si="6"/>
        <v>22706000</v>
      </c>
      <c r="W39" s="15">
        <v>1.06</v>
      </c>
      <c r="X39" s="22">
        <f t="shared" si="7"/>
        <v>23587000</v>
      </c>
      <c r="Y39" s="22" t="s">
        <v>1777</v>
      </c>
      <c r="Z39" s="22" t="s">
        <v>1680</v>
      </c>
    </row>
    <row r="40" spans="1:26" x14ac:dyDescent="0.3">
      <c r="A40" s="11" t="s">
        <v>988</v>
      </c>
      <c r="B40" s="3" t="s">
        <v>905</v>
      </c>
      <c r="C40" s="3" t="s">
        <v>239</v>
      </c>
      <c r="D40" s="3" t="s">
        <v>987</v>
      </c>
      <c r="E40" s="3" t="s">
        <v>44</v>
      </c>
      <c r="F40" s="3">
        <v>2</v>
      </c>
      <c r="G40" s="3">
        <v>4</v>
      </c>
      <c r="H40" s="36">
        <v>7.58</v>
      </c>
      <c r="I40" s="11" t="s">
        <v>230</v>
      </c>
      <c r="J40" s="3" t="s">
        <v>53</v>
      </c>
      <c r="K40" s="3" t="s">
        <v>54</v>
      </c>
      <c r="L40" s="3" t="s">
        <v>55</v>
      </c>
      <c r="M40" s="3" t="s">
        <v>63</v>
      </c>
      <c r="N40" s="3" t="s">
        <v>64</v>
      </c>
      <c r="O40" s="3" t="s">
        <v>37</v>
      </c>
      <c r="P40" s="15">
        <v>39652.591065373599</v>
      </c>
      <c r="Q40" s="3" t="s">
        <v>64</v>
      </c>
      <c r="R40" s="3" t="s">
        <v>230</v>
      </c>
      <c r="S40" s="50"/>
      <c r="T40" s="3" t="s">
        <v>39</v>
      </c>
      <c r="U40" s="20">
        <v>56841813.600000001</v>
      </c>
      <c r="V40" s="22">
        <f t="shared" si="6"/>
        <v>7499000</v>
      </c>
      <c r="W40" s="15">
        <v>1.06</v>
      </c>
      <c r="X40" s="22">
        <f t="shared" si="7"/>
        <v>60252000</v>
      </c>
      <c r="Y40" s="22" t="s">
        <v>1779</v>
      </c>
      <c r="Z40" s="22"/>
    </row>
    <row r="41" spans="1:26" x14ac:dyDescent="0.3">
      <c r="A41" s="11" t="s">
        <v>986</v>
      </c>
      <c r="B41" s="3" t="s">
        <v>898</v>
      </c>
      <c r="C41" s="3" t="s">
        <v>374</v>
      </c>
      <c r="D41" s="3" t="s">
        <v>310</v>
      </c>
      <c r="E41" s="3" t="s">
        <v>44</v>
      </c>
      <c r="F41" s="3">
        <v>2</v>
      </c>
      <c r="G41" s="3">
        <v>4</v>
      </c>
      <c r="H41" s="36">
        <v>0.93</v>
      </c>
      <c r="I41" s="11" t="s">
        <v>230</v>
      </c>
      <c r="J41" s="3" t="s">
        <v>53</v>
      </c>
      <c r="K41" s="3" t="s">
        <v>80</v>
      </c>
      <c r="L41" s="3" t="s">
        <v>55</v>
      </c>
      <c r="M41" s="3" t="s">
        <v>63</v>
      </c>
      <c r="N41" s="3" t="s">
        <v>64</v>
      </c>
      <c r="O41" s="3" t="s">
        <v>37</v>
      </c>
      <c r="P41" s="15">
        <v>4861.7257159809196</v>
      </c>
      <c r="Q41" s="3" t="s">
        <v>64</v>
      </c>
      <c r="R41" s="3" t="s">
        <v>230</v>
      </c>
      <c r="S41" s="50"/>
      <c r="T41" s="3" t="s">
        <v>104</v>
      </c>
      <c r="U41" s="20">
        <v>6973995.5999999996</v>
      </c>
      <c r="V41" s="22">
        <f t="shared" si="6"/>
        <v>7499000</v>
      </c>
      <c r="W41" s="15">
        <v>1.06</v>
      </c>
      <c r="X41" s="22">
        <f t="shared" si="7"/>
        <v>7392000</v>
      </c>
      <c r="Y41" s="22" t="s">
        <v>1777</v>
      </c>
      <c r="Z41" s="22" t="s">
        <v>1625</v>
      </c>
    </row>
    <row r="42" spans="1:26" x14ac:dyDescent="0.3">
      <c r="A42" s="11" t="s">
        <v>1001</v>
      </c>
      <c r="B42" s="3" t="s">
        <v>510</v>
      </c>
      <c r="C42" s="3" t="s">
        <v>323</v>
      </c>
      <c r="D42" s="3" t="s">
        <v>459</v>
      </c>
      <c r="E42" s="3" t="s">
        <v>44</v>
      </c>
      <c r="F42" s="3">
        <v>2</v>
      </c>
      <c r="G42" s="3">
        <v>4</v>
      </c>
      <c r="H42" s="36">
        <v>0.8</v>
      </c>
      <c r="I42" s="11" t="s">
        <v>230</v>
      </c>
      <c r="J42" s="3" t="s">
        <v>53</v>
      </c>
      <c r="K42" s="3" t="s">
        <v>54</v>
      </c>
      <c r="L42" s="3" t="s">
        <v>55</v>
      </c>
      <c r="M42" s="3" t="s">
        <v>34</v>
      </c>
      <c r="N42" s="3" t="s">
        <v>64</v>
      </c>
      <c r="O42" s="3" t="s">
        <v>37</v>
      </c>
      <c r="P42" s="15">
        <v>4067.5153142968102</v>
      </c>
      <c r="Q42" s="3" t="s">
        <v>64</v>
      </c>
      <c r="R42" s="3" t="s">
        <v>230</v>
      </c>
      <c r="S42" s="50"/>
      <c r="T42" s="3" t="s">
        <v>88</v>
      </c>
      <c r="U42" s="20">
        <v>7313779.2000000002</v>
      </c>
      <c r="V42" s="22">
        <f t="shared" si="6"/>
        <v>9142000</v>
      </c>
      <c r="W42" s="15">
        <v>1.06</v>
      </c>
      <c r="X42" s="22">
        <f t="shared" si="7"/>
        <v>7753000</v>
      </c>
      <c r="Y42" s="22" t="s">
        <v>1777</v>
      </c>
      <c r="Z42" s="22"/>
    </row>
    <row r="43" spans="1:26" x14ac:dyDescent="0.3">
      <c r="A43" s="11" t="s">
        <v>925</v>
      </c>
      <c r="B43" s="3" t="s">
        <v>510</v>
      </c>
      <c r="C43" s="3" t="s">
        <v>924</v>
      </c>
      <c r="D43" s="3" t="s">
        <v>461</v>
      </c>
      <c r="E43" s="3" t="s">
        <v>44</v>
      </c>
      <c r="F43" s="3">
        <v>2</v>
      </c>
      <c r="G43" s="3">
        <v>4</v>
      </c>
      <c r="H43" s="36">
        <v>2.1</v>
      </c>
      <c r="I43" s="11" t="s">
        <v>230</v>
      </c>
      <c r="J43" s="3" t="s">
        <v>53</v>
      </c>
      <c r="K43" s="3" t="s">
        <v>54</v>
      </c>
      <c r="L43" s="3" t="s">
        <v>55</v>
      </c>
      <c r="M43" s="3" t="s">
        <v>34</v>
      </c>
      <c r="N43" s="3" t="s">
        <v>64</v>
      </c>
      <c r="O43" s="3" t="s">
        <v>37</v>
      </c>
      <c r="P43" s="15">
        <v>11077.240885552201</v>
      </c>
      <c r="Q43" s="3" t="s">
        <v>64</v>
      </c>
      <c r="R43" s="3" t="s">
        <v>230</v>
      </c>
      <c r="S43" s="50"/>
      <c r="T43" s="3" t="s">
        <v>39</v>
      </c>
      <c r="U43" s="20">
        <v>19198670.399999999</v>
      </c>
      <c r="V43" s="22">
        <f t="shared" si="6"/>
        <v>9142000</v>
      </c>
      <c r="W43" s="15">
        <v>1.06</v>
      </c>
      <c r="X43" s="22">
        <f t="shared" si="7"/>
        <v>20351000</v>
      </c>
      <c r="Y43" s="22" t="s">
        <v>1777</v>
      </c>
      <c r="Z43" s="22" t="s">
        <v>755</v>
      </c>
    </row>
    <row r="44" spans="1:26" x14ac:dyDescent="0.3">
      <c r="A44" s="11" t="s">
        <v>733</v>
      </c>
      <c r="B44" s="3" t="s">
        <v>732</v>
      </c>
      <c r="C44" s="3" t="s">
        <v>461</v>
      </c>
      <c r="D44" s="3" t="s">
        <v>198</v>
      </c>
      <c r="E44" s="3" t="s">
        <v>44</v>
      </c>
      <c r="F44" s="3">
        <v>0</v>
      </c>
      <c r="G44" s="3">
        <v>2</v>
      </c>
      <c r="H44" s="36">
        <v>1.31</v>
      </c>
      <c r="I44" s="11" t="s">
        <v>29</v>
      </c>
      <c r="J44" s="3" t="s">
        <v>30</v>
      </c>
      <c r="K44" s="3" t="s">
        <v>54</v>
      </c>
      <c r="L44" s="3" t="s">
        <v>55</v>
      </c>
      <c r="M44" s="3" t="s">
        <v>63</v>
      </c>
      <c r="N44" s="3" t="s">
        <v>64</v>
      </c>
      <c r="O44" s="3" t="s">
        <v>37</v>
      </c>
      <c r="P44" s="15">
        <v>6908.1185658117302</v>
      </c>
      <c r="Q44" s="3" t="s">
        <v>38</v>
      </c>
      <c r="R44" s="3" t="s">
        <v>29</v>
      </c>
      <c r="S44" s="50" t="s">
        <v>1717</v>
      </c>
      <c r="T44" s="3" t="s">
        <v>39</v>
      </c>
      <c r="U44" s="20">
        <v>26238182.879999999</v>
      </c>
      <c r="V44" s="22">
        <f t="shared" si="6"/>
        <v>20029000</v>
      </c>
      <c r="W44" s="15">
        <v>1.06</v>
      </c>
      <c r="X44" s="22">
        <f t="shared" si="7"/>
        <v>27812000</v>
      </c>
      <c r="Y44" s="22" t="s">
        <v>1782</v>
      </c>
      <c r="Z44" s="22" t="s">
        <v>755</v>
      </c>
    </row>
    <row r="45" spans="1:26" x14ac:dyDescent="0.3">
      <c r="A45" s="11" t="s">
        <v>830</v>
      </c>
      <c r="B45" s="3" t="s">
        <v>829</v>
      </c>
      <c r="C45" s="3" t="s">
        <v>198</v>
      </c>
      <c r="D45" s="3" t="s">
        <v>61</v>
      </c>
      <c r="E45" s="3" t="s">
        <v>44</v>
      </c>
      <c r="F45" s="3">
        <v>2</v>
      </c>
      <c r="G45" s="3">
        <v>3</v>
      </c>
      <c r="H45" s="36">
        <v>2.46</v>
      </c>
      <c r="I45" s="11" t="s">
        <v>230</v>
      </c>
      <c r="J45" s="3" t="s">
        <v>30</v>
      </c>
      <c r="K45" s="3" t="s">
        <v>54</v>
      </c>
      <c r="L45" s="3" t="s">
        <v>55</v>
      </c>
      <c r="M45" s="3" t="s">
        <v>63</v>
      </c>
      <c r="N45" s="3" t="s">
        <v>64</v>
      </c>
      <c r="O45" s="3" t="s">
        <v>37</v>
      </c>
      <c r="P45" s="15">
        <v>12975.1298534828</v>
      </c>
      <c r="Q45" s="3" t="s">
        <v>64</v>
      </c>
      <c r="R45" s="3" t="s">
        <v>230</v>
      </c>
      <c r="S45" s="50"/>
      <c r="T45" s="3" t="s">
        <v>104</v>
      </c>
      <c r="U45" s="20">
        <v>9945936</v>
      </c>
      <c r="V45" s="22">
        <f t="shared" si="6"/>
        <v>4043000</v>
      </c>
      <c r="W45" s="15">
        <v>1.06</v>
      </c>
      <c r="X45" s="22">
        <f t="shared" si="7"/>
        <v>10543000</v>
      </c>
      <c r="Y45" s="22" t="s">
        <v>1783</v>
      </c>
      <c r="Z45" s="22"/>
    </row>
    <row r="46" spans="1:26" x14ac:dyDescent="0.3">
      <c r="A46" s="11" t="s">
        <v>923</v>
      </c>
      <c r="B46" s="3" t="s">
        <v>405</v>
      </c>
      <c r="C46" s="3" t="s">
        <v>696</v>
      </c>
      <c r="D46" s="3" t="s">
        <v>920</v>
      </c>
      <c r="E46" s="3" t="s">
        <v>44</v>
      </c>
      <c r="F46" s="3">
        <v>2</v>
      </c>
      <c r="G46" s="3">
        <v>4</v>
      </c>
      <c r="H46" s="36">
        <v>4.83</v>
      </c>
      <c r="I46" s="11" t="s">
        <v>230</v>
      </c>
      <c r="J46" s="3" t="s">
        <v>53</v>
      </c>
      <c r="K46" s="3" t="s">
        <v>54</v>
      </c>
      <c r="L46" s="3" t="s">
        <v>62</v>
      </c>
      <c r="M46" s="3" t="s">
        <v>34</v>
      </c>
      <c r="N46" s="3" t="s">
        <v>64</v>
      </c>
      <c r="O46" s="3" t="s">
        <v>37</v>
      </c>
      <c r="P46" s="15">
        <v>24269.948044210501</v>
      </c>
      <c r="Q46" s="3" t="s">
        <v>64</v>
      </c>
      <c r="R46" s="3" t="s">
        <v>230</v>
      </c>
      <c r="S46" s="50"/>
      <c r="T46" s="3" t="s">
        <v>104</v>
      </c>
      <c r="U46" s="20">
        <v>42054230.399999999</v>
      </c>
      <c r="V46" s="22">
        <f t="shared" si="6"/>
        <v>8707000</v>
      </c>
      <c r="W46" s="15">
        <v>1.06</v>
      </c>
      <c r="X46" s="22">
        <f t="shared" si="7"/>
        <v>44577000</v>
      </c>
      <c r="Y46" s="22" t="s">
        <v>1785</v>
      </c>
      <c r="Z46" s="22" t="s">
        <v>1682</v>
      </c>
    </row>
    <row r="47" spans="1:26" x14ac:dyDescent="0.3">
      <c r="A47" s="11" t="s">
        <v>922</v>
      </c>
      <c r="B47" s="3" t="s">
        <v>920</v>
      </c>
      <c r="C47" s="3" t="s">
        <v>405</v>
      </c>
      <c r="D47" s="3" t="s">
        <v>919</v>
      </c>
      <c r="E47" s="3" t="s">
        <v>44</v>
      </c>
      <c r="F47" s="3">
        <v>2</v>
      </c>
      <c r="G47" s="3">
        <v>4</v>
      </c>
      <c r="H47" s="36">
        <v>0.18</v>
      </c>
      <c r="I47" s="11" t="s">
        <v>230</v>
      </c>
      <c r="J47" s="3" t="s">
        <v>53</v>
      </c>
      <c r="K47" s="3" t="s">
        <v>53</v>
      </c>
      <c r="L47" s="3" t="s">
        <v>55</v>
      </c>
      <c r="M47" s="3" t="s">
        <v>34</v>
      </c>
      <c r="N47" s="3" t="s">
        <v>64</v>
      </c>
      <c r="O47" s="3" t="s">
        <v>37</v>
      </c>
      <c r="P47" s="15">
        <v>992.41536507589899</v>
      </c>
      <c r="Q47" s="3" t="s">
        <v>64</v>
      </c>
      <c r="R47" s="3" t="s">
        <v>230</v>
      </c>
      <c r="S47" s="50"/>
      <c r="T47" s="3" t="s">
        <v>104</v>
      </c>
      <c r="U47" s="20">
        <v>1645600.32</v>
      </c>
      <c r="V47" s="22">
        <f t="shared" si="6"/>
        <v>9142000</v>
      </c>
      <c r="W47" s="15">
        <v>1.06</v>
      </c>
      <c r="X47" s="22">
        <f t="shared" si="7"/>
        <v>1744000</v>
      </c>
      <c r="Y47" s="22" t="s">
        <v>1785</v>
      </c>
      <c r="Z47" s="22" t="s">
        <v>1679</v>
      </c>
    </row>
    <row r="48" spans="1:26" x14ac:dyDescent="0.3">
      <c r="A48" s="11" t="s">
        <v>921</v>
      </c>
      <c r="B48" s="3" t="s">
        <v>920</v>
      </c>
      <c r="C48" s="3" t="s">
        <v>919</v>
      </c>
      <c r="D48" s="3" t="s">
        <v>916</v>
      </c>
      <c r="E48" s="3" t="s">
        <v>44</v>
      </c>
      <c r="F48" s="3">
        <v>0</v>
      </c>
      <c r="G48" s="3">
        <v>4</v>
      </c>
      <c r="H48" s="36">
        <v>0.42</v>
      </c>
      <c r="I48" s="11" t="s">
        <v>29</v>
      </c>
      <c r="J48" s="3" t="s">
        <v>30</v>
      </c>
      <c r="K48" s="3" t="s">
        <v>53</v>
      </c>
      <c r="L48" s="3" t="s">
        <v>55</v>
      </c>
      <c r="M48" s="3" t="s">
        <v>34</v>
      </c>
      <c r="N48" s="3" t="s">
        <v>64</v>
      </c>
      <c r="O48" s="3" t="s">
        <v>37</v>
      </c>
      <c r="P48" s="15">
        <v>2105.9270948923499</v>
      </c>
      <c r="Q48" s="3" t="s">
        <v>64</v>
      </c>
      <c r="R48" s="3" t="s">
        <v>29</v>
      </c>
      <c r="S48" s="50" t="s">
        <v>1707</v>
      </c>
      <c r="T48" s="3" t="s">
        <v>104</v>
      </c>
      <c r="U48" s="20">
        <v>4485843.18</v>
      </c>
      <c r="V48" s="22">
        <f t="shared" si="6"/>
        <v>10681000</v>
      </c>
      <c r="W48" s="15">
        <v>1.06</v>
      </c>
      <c r="X48" s="22">
        <f t="shared" si="7"/>
        <v>4755000</v>
      </c>
      <c r="Y48" s="22" t="s">
        <v>1785</v>
      </c>
      <c r="Z48" s="22" t="s">
        <v>1679</v>
      </c>
    </row>
    <row r="49" spans="1:26" x14ac:dyDescent="0.3">
      <c r="A49" s="11" t="s">
        <v>918</v>
      </c>
      <c r="B49" s="3" t="s">
        <v>917</v>
      </c>
      <c r="C49" s="3" t="s">
        <v>916</v>
      </c>
      <c r="D49" s="3" t="s">
        <v>364</v>
      </c>
      <c r="E49" s="3" t="s">
        <v>44</v>
      </c>
      <c r="F49" s="3">
        <v>2</v>
      </c>
      <c r="G49" s="3">
        <v>4</v>
      </c>
      <c r="H49" s="36">
        <v>1.86</v>
      </c>
      <c r="I49" s="11" t="s">
        <v>230</v>
      </c>
      <c r="J49" s="3" t="s">
        <v>53</v>
      </c>
      <c r="K49" s="3" t="s">
        <v>53</v>
      </c>
      <c r="L49" s="3" t="s">
        <v>55</v>
      </c>
      <c r="M49" s="3" t="s">
        <v>63</v>
      </c>
      <c r="N49" s="3" t="s">
        <v>64</v>
      </c>
      <c r="O49" s="3" t="s">
        <v>37</v>
      </c>
      <c r="P49" s="15">
        <v>9776.3360321023902</v>
      </c>
      <c r="Q49" s="3" t="s">
        <v>64</v>
      </c>
      <c r="R49" s="3" t="s">
        <v>230</v>
      </c>
      <c r="S49" s="50"/>
      <c r="T49" s="3" t="s">
        <v>104</v>
      </c>
      <c r="U49" s="20">
        <v>13947991.199999999</v>
      </c>
      <c r="V49" s="22">
        <f t="shared" si="6"/>
        <v>7499000</v>
      </c>
      <c r="W49" s="15">
        <v>1.06</v>
      </c>
      <c r="X49" s="22">
        <f t="shared" si="7"/>
        <v>14785000</v>
      </c>
      <c r="Y49" s="22" t="s">
        <v>1785</v>
      </c>
      <c r="Z49" s="22" t="s">
        <v>1679</v>
      </c>
    </row>
    <row r="50" spans="1:26" x14ac:dyDescent="0.3">
      <c r="A50" s="11" t="s">
        <v>828</v>
      </c>
      <c r="B50" s="3" t="s">
        <v>827</v>
      </c>
      <c r="C50" s="3" t="s">
        <v>364</v>
      </c>
      <c r="D50" s="3" t="s">
        <v>747</v>
      </c>
      <c r="E50" s="3" t="s">
        <v>44</v>
      </c>
      <c r="F50" s="3">
        <v>2</v>
      </c>
      <c r="G50" s="3">
        <v>4</v>
      </c>
      <c r="H50" s="36">
        <v>3.2</v>
      </c>
      <c r="I50" s="11" t="s">
        <v>230</v>
      </c>
      <c r="J50" s="3" t="s">
        <v>53</v>
      </c>
      <c r="K50" s="3" t="s">
        <v>54</v>
      </c>
      <c r="L50" s="3" t="s">
        <v>55</v>
      </c>
      <c r="M50" s="3" t="s">
        <v>63</v>
      </c>
      <c r="N50" s="3" t="s">
        <v>64</v>
      </c>
      <c r="O50" s="3" t="s">
        <v>37</v>
      </c>
      <c r="P50" s="15">
        <v>16913.244871503899</v>
      </c>
      <c r="Q50" s="3" t="s">
        <v>64</v>
      </c>
      <c r="R50" s="3" t="s">
        <v>230</v>
      </c>
      <c r="S50" s="50"/>
      <c r="T50" s="3" t="s">
        <v>104</v>
      </c>
      <c r="U50" s="20">
        <v>24489894</v>
      </c>
      <c r="V50" s="22">
        <f t="shared" si="6"/>
        <v>7653000</v>
      </c>
      <c r="W50" s="15">
        <v>1.06</v>
      </c>
      <c r="X50" s="22">
        <f t="shared" si="7"/>
        <v>25959000</v>
      </c>
      <c r="Y50" s="22" t="s">
        <v>1785</v>
      </c>
      <c r="Z50" s="22"/>
    </row>
    <row r="51" spans="1:26" x14ac:dyDescent="0.3">
      <c r="A51" s="11" t="s">
        <v>166</v>
      </c>
      <c r="B51" s="3" t="s">
        <v>168</v>
      </c>
      <c r="C51" s="3" t="s">
        <v>301</v>
      </c>
      <c r="D51" s="3" t="s">
        <v>273</v>
      </c>
      <c r="E51" s="3" t="s">
        <v>44</v>
      </c>
      <c r="F51" s="3">
        <v>2</v>
      </c>
      <c r="G51" s="3">
        <v>6</v>
      </c>
      <c r="H51" s="36">
        <v>1.74</v>
      </c>
      <c r="I51" s="11" t="s">
        <v>230</v>
      </c>
      <c r="J51" s="3" t="s">
        <v>54</v>
      </c>
      <c r="K51" s="3" t="s">
        <v>54</v>
      </c>
      <c r="L51" s="3" t="s">
        <v>55</v>
      </c>
      <c r="M51" s="3" t="s">
        <v>63</v>
      </c>
      <c r="N51" s="3" t="s">
        <v>64</v>
      </c>
      <c r="O51" s="3" t="s">
        <v>37</v>
      </c>
      <c r="P51" s="15">
        <v>9138.0478268239603</v>
      </c>
      <c r="Q51" s="3" t="s">
        <v>38</v>
      </c>
      <c r="R51" s="3" t="s">
        <v>230</v>
      </c>
      <c r="S51" s="50" t="s">
        <v>1718</v>
      </c>
      <c r="T51" s="3" t="s">
        <v>88</v>
      </c>
      <c r="U51" s="20">
        <v>19247948</v>
      </c>
      <c r="V51" s="22">
        <f t="shared" si="6"/>
        <v>11062000</v>
      </c>
      <c r="W51" s="15">
        <v>1.06</v>
      </c>
      <c r="X51" s="22">
        <f t="shared" si="7"/>
        <v>20403000</v>
      </c>
      <c r="Y51" s="22" t="s">
        <v>1778</v>
      </c>
      <c r="Z51" s="22" t="s">
        <v>1680</v>
      </c>
    </row>
    <row r="52" spans="1:26" x14ac:dyDescent="0.3">
      <c r="A52" s="11" t="s">
        <v>166</v>
      </c>
      <c r="B52" s="3" t="s">
        <v>236</v>
      </c>
      <c r="C52" s="3" t="s">
        <v>235</v>
      </c>
      <c r="D52" s="3"/>
      <c r="E52" s="3" t="s">
        <v>44</v>
      </c>
      <c r="F52" s="3">
        <v>2</v>
      </c>
      <c r="G52" s="3">
        <v>6</v>
      </c>
      <c r="H52" s="36">
        <v>0.4</v>
      </c>
      <c r="I52" s="11" t="s">
        <v>230</v>
      </c>
      <c r="J52" s="3" t="s">
        <v>54</v>
      </c>
      <c r="K52" s="3" t="s">
        <v>54</v>
      </c>
      <c r="L52" s="3" t="s">
        <v>55</v>
      </c>
      <c r="M52" s="3" t="s">
        <v>63</v>
      </c>
      <c r="N52" s="3" t="s">
        <v>64</v>
      </c>
      <c r="O52" s="3" t="s">
        <v>158</v>
      </c>
      <c r="P52" s="15">
        <v>4247.9209528826204</v>
      </c>
      <c r="Q52" s="3" t="s">
        <v>38</v>
      </c>
      <c r="R52" s="3" t="s">
        <v>234</v>
      </c>
      <c r="S52" s="50" t="s">
        <v>1718</v>
      </c>
      <c r="T52" s="3" t="s">
        <v>88</v>
      </c>
      <c r="U52" s="23" t="s">
        <v>64</v>
      </c>
      <c r="V52" s="5">
        <f>VLOOKUP(I52,AB:AC,2,FALSE)</f>
        <v>10753000</v>
      </c>
      <c r="W52" s="15">
        <v>1.06</v>
      </c>
      <c r="X52" s="5">
        <f>V52*H52*W52</f>
        <v>4559272</v>
      </c>
      <c r="Y52" s="22" t="s">
        <v>1778</v>
      </c>
      <c r="Z52" s="22" t="s">
        <v>1680</v>
      </c>
    </row>
    <row r="53" spans="1:26" x14ac:dyDescent="0.3">
      <c r="A53" s="11" t="s">
        <v>915</v>
      </c>
      <c r="B53" s="3" t="s">
        <v>756</v>
      </c>
      <c r="C53" s="3" t="s">
        <v>273</v>
      </c>
      <c r="D53" s="3" t="s">
        <v>157</v>
      </c>
      <c r="E53" s="3" t="s">
        <v>44</v>
      </c>
      <c r="F53" s="3">
        <v>2</v>
      </c>
      <c r="G53" s="3">
        <v>4</v>
      </c>
      <c r="H53" s="36">
        <v>3.65</v>
      </c>
      <c r="I53" s="11" t="s">
        <v>230</v>
      </c>
      <c r="J53" s="3" t="s">
        <v>53</v>
      </c>
      <c r="K53" s="3" t="s">
        <v>54</v>
      </c>
      <c r="L53" s="3" t="s">
        <v>55</v>
      </c>
      <c r="M53" s="3" t="s">
        <v>63</v>
      </c>
      <c r="N53" s="3" t="s">
        <v>64</v>
      </c>
      <c r="O53" s="3" t="s">
        <v>37</v>
      </c>
      <c r="P53" s="15">
        <v>19255.433038785799</v>
      </c>
      <c r="Q53" s="3" t="s">
        <v>38</v>
      </c>
      <c r="R53" s="3" t="s">
        <v>230</v>
      </c>
      <c r="S53" s="50"/>
      <c r="T53" s="3" t="s">
        <v>39</v>
      </c>
      <c r="U53" s="20">
        <v>35347540.799999997</v>
      </c>
      <c r="V53" s="22">
        <f t="shared" ref="V53:V66" si="8">ROUND(U53/H53,-3)</f>
        <v>9684000</v>
      </c>
      <c r="W53" s="15">
        <v>1.06</v>
      </c>
      <c r="X53" s="22">
        <f t="shared" ref="X53:X66" si="9">ROUND(U53*W53,-3)</f>
        <v>37468000</v>
      </c>
      <c r="Y53" s="22" t="s">
        <v>1779</v>
      </c>
      <c r="Z53" s="22"/>
    </row>
    <row r="54" spans="1:26" x14ac:dyDescent="0.3">
      <c r="A54" s="11" t="s">
        <v>757</v>
      </c>
      <c r="B54" s="3" t="s">
        <v>756</v>
      </c>
      <c r="C54" s="18" t="s">
        <v>353</v>
      </c>
      <c r="D54" s="3" t="s">
        <v>734</v>
      </c>
      <c r="E54" s="3" t="s">
        <v>44</v>
      </c>
      <c r="F54" s="3">
        <v>0</v>
      </c>
      <c r="G54" s="3">
        <v>3</v>
      </c>
      <c r="H54" s="38">
        <v>2</v>
      </c>
      <c r="I54" s="11" t="s">
        <v>230</v>
      </c>
      <c r="J54" s="3" t="s">
        <v>53</v>
      </c>
      <c r="K54" s="3" t="s">
        <v>53</v>
      </c>
      <c r="L54" s="3" t="s">
        <v>55</v>
      </c>
      <c r="M54" s="3" t="s">
        <v>63</v>
      </c>
      <c r="N54" s="3" t="s">
        <v>64</v>
      </c>
      <c r="O54" s="3" t="s">
        <v>37</v>
      </c>
      <c r="P54" s="15">
        <v>10577.4412422121</v>
      </c>
      <c r="Q54" s="3" t="s">
        <v>38</v>
      </c>
      <c r="R54" s="3" t="s">
        <v>230</v>
      </c>
      <c r="S54" s="50" t="s">
        <v>1707</v>
      </c>
      <c r="T54" s="3" t="s">
        <v>104</v>
      </c>
      <c r="U54" s="20">
        <v>13320682.164705884</v>
      </c>
      <c r="V54" s="22">
        <f t="shared" si="8"/>
        <v>6660000</v>
      </c>
      <c r="W54" s="15">
        <v>1.06</v>
      </c>
      <c r="X54" s="22">
        <f t="shared" si="9"/>
        <v>14120000</v>
      </c>
      <c r="Y54" s="22" t="s">
        <v>1783</v>
      </c>
      <c r="Z54" s="22"/>
    </row>
    <row r="55" spans="1:26" x14ac:dyDescent="0.3">
      <c r="A55" s="11" t="s">
        <v>914</v>
      </c>
      <c r="B55" s="3" t="s">
        <v>756</v>
      </c>
      <c r="C55" s="3" t="s">
        <v>755</v>
      </c>
      <c r="D55" s="18" t="s">
        <v>353</v>
      </c>
      <c r="E55" s="3" t="s">
        <v>44</v>
      </c>
      <c r="F55" s="3">
        <v>0</v>
      </c>
      <c r="G55" s="3">
        <v>3</v>
      </c>
      <c r="H55" s="38">
        <v>2.25</v>
      </c>
      <c r="I55" s="11" t="s">
        <v>29</v>
      </c>
      <c r="J55" s="3" t="s">
        <v>53</v>
      </c>
      <c r="K55" s="3" t="s">
        <v>53</v>
      </c>
      <c r="L55" s="3" t="s">
        <v>55</v>
      </c>
      <c r="M55" s="3" t="s">
        <v>63</v>
      </c>
      <c r="N55" s="3" t="s">
        <v>64</v>
      </c>
      <c r="O55" s="3" t="s">
        <v>37</v>
      </c>
      <c r="P55" s="15">
        <v>11860.4369887916</v>
      </c>
      <c r="Q55" s="3" t="s">
        <v>38</v>
      </c>
      <c r="R55" s="3" t="s">
        <v>29</v>
      </c>
      <c r="S55" s="50" t="s">
        <v>1707</v>
      </c>
      <c r="T55" s="3" t="s">
        <v>104</v>
      </c>
      <c r="U55" s="20">
        <v>14985767.435294118</v>
      </c>
      <c r="V55" s="22">
        <f t="shared" si="8"/>
        <v>6660000</v>
      </c>
      <c r="W55" s="15">
        <v>1.06</v>
      </c>
      <c r="X55" s="22">
        <f t="shared" si="9"/>
        <v>15885000</v>
      </c>
      <c r="Y55" s="22" t="s">
        <v>1783</v>
      </c>
      <c r="Z55" s="22"/>
    </row>
    <row r="56" spans="1:26" x14ac:dyDescent="0.3">
      <c r="A56" s="11" t="s">
        <v>826</v>
      </c>
      <c r="B56" s="3" t="s">
        <v>734</v>
      </c>
      <c r="C56" s="18" t="s">
        <v>734</v>
      </c>
      <c r="D56" s="3" t="s">
        <v>61</v>
      </c>
      <c r="E56" s="3" t="s">
        <v>44</v>
      </c>
      <c r="F56" s="3">
        <v>2</v>
      </c>
      <c r="G56" s="3">
        <v>4</v>
      </c>
      <c r="H56" s="36">
        <v>2.17</v>
      </c>
      <c r="I56" s="11" t="s">
        <v>230</v>
      </c>
      <c r="J56" s="3" t="s">
        <v>53</v>
      </c>
      <c r="K56" s="3" t="s">
        <v>54</v>
      </c>
      <c r="L56" s="3" t="s">
        <v>55</v>
      </c>
      <c r="M56" s="3" t="s">
        <v>63</v>
      </c>
      <c r="N56" s="3" t="s">
        <v>64</v>
      </c>
      <c r="O56" s="3" t="s">
        <v>37</v>
      </c>
      <c r="P56" s="15">
        <v>11403.286930472201</v>
      </c>
      <c r="Q56" s="3" t="s">
        <v>64</v>
      </c>
      <c r="R56" s="3" t="s">
        <v>230</v>
      </c>
      <c r="S56" s="50"/>
      <c r="T56" s="3" t="s">
        <v>104</v>
      </c>
      <c r="U56" s="20">
        <v>16272656.4</v>
      </c>
      <c r="V56" s="22">
        <f t="shared" si="8"/>
        <v>7499000</v>
      </c>
      <c r="W56" s="15">
        <v>1.06</v>
      </c>
      <c r="X56" s="22">
        <f t="shared" si="9"/>
        <v>17249000</v>
      </c>
      <c r="Y56" s="22" t="s">
        <v>1779</v>
      </c>
      <c r="Z56" s="22" t="s">
        <v>1679</v>
      </c>
    </row>
    <row r="57" spans="1:26" x14ac:dyDescent="0.3">
      <c r="A57" s="11" t="s">
        <v>913</v>
      </c>
      <c r="B57" s="3" t="s">
        <v>912</v>
      </c>
      <c r="C57" s="3" t="s">
        <v>911</v>
      </c>
      <c r="D57" s="3" t="s">
        <v>824</v>
      </c>
      <c r="E57" s="3" t="s">
        <v>44</v>
      </c>
      <c r="F57" s="3">
        <v>2</v>
      </c>
      <c r="G57" s="3">
        <v>3</v>
      </c>
      <c r="H57" s="36">
        <v>0.85</v>
      </c>
      <c r="I57" s="11" t="s">
        <v>242</v>
      </c>
      <c r="J57" s="3" t="s">
        <v>53</v>
      </c>
      <c r="K57" s="3" t="s">
        <v>54</v>
      </c>
      <c r="L57" s="3" t="s">
        <v>55</v>
      </c>
      <c r="M57" s="3" t="s">
        <v>63</v>
      </c>
      <c r="N57" s="3" t="s">
        <v>64</v>
      </c>
      <c r="O57" s="3" t="s">
        <v>37</v>
      </c>
      <c r="P57" s="15">
        <v>4721.17802305852</v>
      </c>
      <c r="Q57" s="3" t="s">
        <v>64</v>
      </c>
      <c r="R57" s="3" t="s">
        <v>230</v>
      </c>
      <c r="S57" s="50" t="s">
        <v>1719</v>
      </c>
      <c r="T57" s="3" t="s">
        <v>39</v>
      </c>
      <c r="U57" s="20">
        <v>6374082</v>
      </c>
      <c r="V57" s="22">
        <f t="shared" si="8"/>
        <v>7499000</v>
      </c>
      <c r="W57" s="15">
        <v>1.06</v>
      </c>
      <c r="X57" s="22">
        <f t="shared" si="9"/>
        <v>6757000</v>
      </c>
      <c r="Y57" s="22" t="s">
        <v>1783</v>
      </c>
      <c r="Z57" s="22"/>
    </row>
    <row r="58" spans="1:26" x14ac:dyDescent="0.3">
      <c r="A58" s="11" t="s">
        <v>825</v>
      </c>
      <c r="B58" s="3" t="s">
        <v>822</v>
      </c>
      <c r="C58" s="3" t="s">
        <v>824</v>
      </c>
      <c r="D58" s="3" t="s">
        <v>405</v>
      </c>
      <c r="E58" s="3" t="s">
        <v>44</v>
      </c>
      <c r="F58" s="3">
        <v>2</v>
      </c>
      <c r="G58" s="3">
        <v>4</v>
      </c>
      <c r="H58" s="36">
        <v>2.6599999999999997</v>
      </c>
      <c r="I58" s="11" t="s">
        <v>230</v>
      </c>
      <c r="J58" s="3" t="s">
        <v>53</v>
      </c>
      <c r="K58" s="3" t="s">
        <v>54</v>
      </c>
      <c r="L58" s="3" t="s">
        <v>55</v>
      </c>
      <c r="M58" s="3" t="s">
        <v>63</v>
      </c>
      <c r="N58" s="3" t="s">
        <v>64</v>
      </c>
      <c r="O58" s="3" t="s">
        <v>37</v>
      </c>
      <c r="P58" s="15">
        <v>10346.4940569398</v>
      </c>
      <c r="Q58" s="3" t="s">
        <v>64</v>
      </c>
      <c r="R58" s="3" t="s">
        <v>230</v>
      </c>
      <c r="S58" s="50"/>
      <c r="T58" s="3" t="s">
        <v>104</v>
      </c>
      <c r="U58" s="20">
        <v>14622894</v>
      </c>
      <c r="V58" s="22">
        <f t="shared" si="8"/>
        <v>5497000</v>
      </c>
      <c r="W58" s="15">
        <v>1.06</v>
      </c>
      <c r="X58" s="22">
        <f t="shared" si="9"/>
        <v>15500000</v>
      </c>
      <c r="Y58" s="22" t="s">
        <v>1777</v>
      </c>
      <c r="Z58" s="22" t="s">
        <v>1679</v>
      </c>
    </row>
    <row r="59" spans="1:26" x14ac:dyDescent="0.3">
      <c r="A59" s="11" t="s">
        <v>823</v>
      </c>
      <c r="B59" s="3" t="s">
        <v>405</v>
      </c>
      <c r="C59" s="3" t="s">
        <v>822</v>
      </c>
      <c r="D59" s="3" t="s">
        <v>747</v>
      </c>
      <c r="E59" s="3" t="s">
        <v>44</v>
      </c>
      <c r="F59" s="3">
        <v>2</v>
      </c>
      <c r="G59" s="3">
        <v>4</v>
      </c>
      <c r="H59" s="36">
        <v>1.35</v>
      </c>
      <c r="I59" s="11" t="s">
        <v>230</v>
      </c>
      <c r="J59" s="3" t="s">
        <v>53</v>
      </c>
      <c r="K59" s="3" t="s">
        <v>54</v>
      </c>
      <c r="L59" s="3" t="s">
        <v>62</v>
      </c>
      <c r="M59" s="3" t="s">
        <v>63</v>
      </c>
      <c r="N59" s="3" t="s">
        <v>64</v>
      </c>
      <c r="O59" s="3" t="s">
        <v>37</v>
      </c>
      <c r="P59" s="15">
        <v>3435.26587711415</v>
      </c>
      <c r="Q59" s="3" t="s">
        <v>64</v>
      </c>
      <c r="R59" s="3" t="s">
        <v>230</v>
      </c>
      <c r="S59" s="50"/>
      <c r="T59" s="3" t="s">
        <v>104</v>
      </c>
      <c r="U59" s="20">
        <v>4799308.7999999896</v>
      </c>
      <c r="V59" s="22">
        <f t="shared" si="8"/>
        <v>3555000</v>
      </c>
      <c r="W59" s="15">
        <v>1.06</v>
      </c>
      <c r="X59" s="22">
        <f t="shared" si="9"/>
        <v>5087000</v>
      </c>
      <c r="Y59" s="22" t="s">
        <v>1779</v>
      </c>
      <c r="Z59" s="22" t="s">
        <v>1679</v>
      </c>
    </row>
    <row r="60" spans="1:26" x14ac:dyDescent="0.3">
      <c r="A60" s="11" t="s">
        <v>985</v>
      </c>
      <c r="B60" s="3" t="s">
        <v>984</v>
      </c>
      <c r="C60" s="3" t="s">
        <v>209</v>
      </c>
      <c r="D60" s="3" t="s">
        <v>908</v>
      </c>
      <c r="E60" s="3" t="s">
        <v>44</v>
      </c>
      <c r="F60" s="3">
        <v>2</v>
      </c>
      <c r="G60" s="3">
        <v>4</v>
      </c>
      <c r="H60" s="36">
        <v>3.15</v>
      </c>
      <c r="I60" s="11" t="s">
        <v>230</v>
      </c>
      <c r="J60" s="3" t="s">
        <v>53</v>
      </c>
      <c r="K60" s="3" t="s">
        <v>80</v>
      </c>
      <c r="L60" s="3" t="s">
        <v>55</v>
      </c>
      <c r="M60" s="3" t="s">
        <v>63</v>
      </c>
      <c r="N60" s="3" t="s">
        <v>64</v>
      </c>
      <c r="O60" s="3" t="s">
        <v>37</v>
      </c>
      <c r="P60" s="15">
        <v>16479.298720230399</v>
      </c>
      <c r="Q60" s="3" t="s">
        <v>64</v>
      </c>
      <c r="R60" s="3" t="s">
        <v>230</v>
      </c>
      <c r="S60" s="50"/>
      <c r="T60" s="3" t="s">
        <v>39</v>
      </c>
      <c r="U60" s="20">
        <v>30180781.129999999</v>
      </c>
      <c r="V60" s="22">
        <f t="shared" si="8"/>
        <v>9581000</v>
      </c>
      <c r="W60" s="15">
        <v>1.06</v>
      </c>
      <c r="X60" s="22">
        <f t="shared" si="9"/>
        <v>31992000</v>
      </c>
      <c r="Y60" s="22" t="s">
        <v>1779</v>
      </c>
      <c r="Z60" s="22" t="s">
        <v>1625</v>
      </c>
    </row>
    <row r="61" spans="1:26" x14ac:dyDescent="0.3">
      <c r="A61" s="11" t="s">
        <v>910</v>
      </c>
      <c r="B61" s="3" t="s">
        <v>909</v>
      </c>
      <c r="C61" s="3" t="s">
        <v>908</v>
      </c>
      <c r="D61" s="3" t="s">
        <v>273</v>
      </c>
      <c r="E61" s="3" t="s">
        <v>44</v>
      </c>
      <c r="F61" s="3">
        <v>0</v>
      </c>
      <c r="G61" s="3">
        <v>4</v>
      </c>
      <c r="H61" s="36">
        <v>0.91</v>
      </c>
      <c r="I61" s="11" t="s">
        <v>29</v>
      </c>
      <c r="J61" s="3" t="s">
        <v>53</v>
      </c>
      <c r="K61" s="3" t="s">
        <v>54</v>
      </c>
      <c r="L61" s="3" t="s">
        <v>55</v>
      </c>
      <c r="M61" s="3" t="s">
        <v>63</v>
      </c>
      <c r="N61" s="3" t="s">
        <v>64</v>
      </c>
      <c r="O61" s="3" t="s">
        <v>37</v>
      </c>
      <c r="P61" s="15">
        <v>4800.3997245528899</v>
      </c>
      <c r="Q61" s="3" t="s">
        <v>38</v>
      </c>
      <c r="R61" s="3" t="s">
        <v>29</v>
      </c>
      <c r="S61" s="50" t="s">
        <v>1707</v>
      </c>
      <c r="T61" s="3" t="s">
        <v>104</v>
      </c>
      <c r="U61" s="20">
        <v>12314016</v>
      </c>
      <c r="V61" s="22">
        <f t="shared" si="8"/>
        <v>13532000</v>
      </c>
      <c r="W61" s="15">
        <v>1.06</v>
      </c>
      <c r="X61" s="22">
        <f t="shared" si="9"/>
        <v>13053000</v>
      </c>
      <c r="Y61" s="22" t="s">
        <v>1779</v>
      </c>
      <c r="Z61" s="22" t="s">
        <v>1625</v>
      </c>
    </row>
    <row r="62" spans="1:26" x14ac:dyDescent="0.3">
      <c r="A62" s="11" t="s">
        <v>907</v>
      </c>
      <c r="B62" s="3" t="s">
        <v>906</v>
      </c>
      <c r="C62" s="3" t="s">
        <v>905</v>
      </c>
      <c r="D62" s="3" t="s">
        <v>209</v>
      </c>
      <c r="E62" s="3" t="s">
        <v>44</v>
      </c>
      <c r="F62" s="3">
        <v>2</v>
      </c>
      <c r="G62" s="3">
        <v>4</v>
      </c>
      <c r="H62" s="36">
        <v>1.9</v>
      </c>
      <c r="I62" s="11" t="s">
        <v>230</v>
      </c>
      <c r="J62" s="3" t="s">
        <v>53</v>
      </c>
      <c r="K62" s="3" t="s">
        <v>54</v>
      </c>
      <c r="L62" s="3" t="s">
        <v>55</v>
      </c>
      <c r="M62" s="3" t="s">
        <v>63</v>
      </c>
      <c r="N62" s="3" t="s">
        <v>64</v>
      </c>
      <c r="O62" s="3" t="s">
        <v>37</v>
      </c>
      <c r="P62" s="15">
        <v>9430.0912275146002</v>
      </c>
      <c r="Q62" s="3" t="s">
        <v>64</v>
      </c>
      <c r="R62" s="3" t="s">
        <v>230</v>
      </c>
      <c r="S62" s="50"/>
      <c r="T62" s="3" t="s">
        <v>39</v>
      </c>
      <c r="U62" s="20">
        <v>14247948</v>
      </c>
      <c r="V62" s="22">
        <f t="shared" si="8"/>
        <v>7499000</v>
      </c>
      <c r="W62" s="15">
        <v>1.06</v>
      </c>
      <c r="X62" s="22">
        <f t="shared" si="9"/>
        <v>15103000</v>
      </c>
      <c r="Y62" s="22" t="s">
        <v>1779</v>
      </c>
      <c r="Z62" s="22"/>
    </row>
    <row r="63" spans="1:26" x14ac:dyDescent="0.3">
      <c r="A63" s="11" t="s">
        <v>665</v>
      </c>
      <c r="B63" s="3" t="s">
        <v>324</v>
      </c>
      <c r="C63" s="3" t="s">
        <v>323</v>
      </c>
      <c r="D63" s="3" t="s">
        <v>91</v>
      </c>
      <c r="E63" s="3" t="s">
        <v>44</v>
      </c>
      <c r="F63" s="3">
        <v>2</v>
      </c>
      <c r="G63" s="3">
        <v>4</v>
      </c>
      <c r="H63" s="38">
        <v>0.65</v>
      </c>
      <c r="I63" s="11" t="s">
        <v>230</v>
      </c>
      <c r="J63" s="3" t="s">
        <v>53</v>
      </c>
      <c r="K63" s="3" t="s">
        <v>54</v>
      </c>
      <c r="L63" s="3" t="s">
        <v>55</v>
      </c>
      <c r="M63" s="3" t="s">
        <v>34</v>
      </c>
      <c r="N63" s="3" t="s">
        <v>64</v>
      </c>
      <c r="O63" s="3" t="s">
        <v>37</v>
      </c>
      <c r="P63" s="15">
        <v>3453.0569937987102</v>
      </c>
      <c r="Q63" s="3" t="s">
        <v>38</v>
      </c>
      <c r="R63" s="3" t="s">
        <v>230</v>
      </c>
      <c r="S63" s="50"/>
      <c r="T63" s="3" t="s">
        <v>39</v>
      </c>
      <c r="U63" s="20">
        <v>5836330.5</v>
      </c>
      <c r="V63" s="22">
        <f t="shared" si="8"/>
        <v>8979000</v>
      </c>
      <c r="W63" s="15">
        <v>1.06</v>
      </c>
      <c r="X63" s="22">
        <f t="shared" si="9"/>
        <v>6187000</v>
      </c>
      <c r="Y63" s="22" t="s">
        <v>1777</v>
      </c>
      <c r="Z63" s="22" t="s">
        <v>1683</v>
      </c>
    </row>
    <row r="64" spans="1:26" x14ac:dyDescent="0.3">
      <c r="A64" s="11" t="s">
        <v>325</v>
      </c>
      <c r="B64" s="3" t="s">
        <v>324</v>
      </c>
      <c r="C64" s="3" t="s">
        <v>323</v>
      </c>
      <c r="D64" s="3" t="s">
        <v>91</v>
      </c>
      <c r="E64" s="3" t="s">
        <v>44</v>
      </c>
      <c r="F64" s="3">
        <v>0</v>
      </c>
      <c r="G64" s="3">
        <v>4</v>
      </c>
      <c r="H64" s="38">
        <v>0.47</v>
      </c>
      <c r="I64" s="11" t="s">
        <v>29</v>
      </c>
      <c r="J64" s="3" t="s">
        <v>53</v>
      </c>
      <c r="K64" s="3" t="s">
        <v>54</v>
      </c>
      <c r="L64" s="3" t="s">
        <v>55</v>
      </c>
      <c r="M64" s="3" t="s">
        <v>34</v>
      </c>
      <c r="N64" s="3" t="s">
        <v>64</v>
      </c>
      <c r="O64" s="3" t="s">
        <v>37</v>
      </c>
      <c r="P64" s="15">
        <v>2505.70470996624</v>
      </c>
      <c r="Q64" s="3" t="s">
        <v>38</v>
      </c>
      <c r="R64" s="3" t="s">
        <v>29</v>
      </c>
      <c r="S64" s="50" t="s">
        <v>1707</v>
      </c>
      <c r="T64" s="3" t="s">
        <v>39</v>
      </c>
      <c r="U64" s="20">
        <v>4220115.8999999994</v>
      </c>
      <c r="V64" s="22">
        <f t="shared" si="8"/>
        <v>8979000</v>
      </c>
      <c r="W64" s="15">
        <v>1.06</v>
      </c>
      <c r="X64" s="22">
        <f t="shared" si="9"/>
        <v>4473000</v>
      </c>
      <c r="Y64" s="22" t="s">
        <v>1777</v>
      </c>
      <c r="Z64" s="22" t="s">
        <v>1683</v>
      </c>
    </row>
    <row r="65" spans="1:26" x14ac:dyDescent="0.3">
      <c r="A65" s="11" t="s">
        <v>983</v>
      </c>
      <c r="B65" s="3" t="s">
        <v>982</v>
      </c>
      <c r="C65" s="3" t="s">
        <v>909</v>
      </c>
      <c r="D65" s="3" t="s">
        <v>52</v>
      </c>
      <c r="E65" s="3" t="s">
        <v>44</v>
      </c>
      <c r="F65" s="3">
        <v>2</v>
      </c>
      <c r="G65" s="3">
        <v>4</v>
      </c>
      <c r="H65" s="36">
        <v>2.71</v>
      </c>
      <c r="I65" s="11" t="s">
        <v>230</v>
      </c>
      <c r="J65" s="3" t="s">
        <v>53</v>
      </c>
      <c r="K65" s="3" t="s">
        <v>54</v>
      </c>
      <c r="L65" s="3" t="s">
        <v>55</v>
      </c>
      <c r="M65" s="3" t="s">
        <v>34</v>
      </c>
      <c r="N65" s="3" t="s">
        <v>64</v>
      </c>
      <c r="O65" s="3" t="s">
        <v>37</v>
      </c>
      <c r="P65" s="15">
        <v>14285.9399866313</v>
      </c>
      <c r="Q65" s="3" t="s">
        <v>64</v>
      </c>
      <c r="R65" s="3" t="s">
        <v>230</v>
      </c>
      <c r="S65" s="50"/>
      <c r="T65" s="3" t="s">
        <v>39</v>
      </c>
      <c r="U65" s="20">
        <v>14044568.34</v>
      </c>
      <c r="V65" s="22">
        <f t="shared" si="8"/>
        <v>5182000</v>
      </c>
      <c r="W65" s="15">
        <v>1.06</v>
      </c>
      <c r="X65" s="22">
        <f t="shared" si="9"/>
        <v>14887000</v>
      </c>
      <c r="Y65" s="22" t="s">
        <v>1779</v>
      </c>
      <c r="Z65" s="22"/>
    </row>
    <row r="66" spans="1:26" x14ac:dyDescent="0.3">
      <c r="A66" s="11" t="s">
        <v>981</v>
      </c>
      <c r="B66" s="3" t="s">
        <v>67</v>
      </c>
      <c r="C66" s="3" t="s">
        <v>980</v>
      </c>
      <c r="D66" s="3" t="s">
        <v>198</v>
      </c>
      <c r="E66" s="3" t="s">
        <v>44</v>
      </c>
      <c r="F66" s="3">
        <v>2</v>
      </c>
      <c r="G66" s="3">
        <v>4</v>
      </c>
      <c r="H66" s="36">
        <v>1.21</v>
      </c>
      <c r="I66" s="11" t="s">
        <v>230</v>
      </c>
      <c r="J66" s="3" t="s">
        <v>53</v>
      </c>
      <c r="K66" s="3" t="s">
        <v>54</v>
      </c>
      <c r="L66" s="3" t="s">
        <v>55</v>
      </c>
      <c r="M66" s="3" t="s">
        <v>34</v>
      </c>
      <c r="N66" s="3" t="s">
        <v>64</v>
      </c>
      <c r="O66" s="3" t="s">
        <v>37</v>
      </c>
      <c r="P66" s="15">
        <v>6355.3155304785696</v>
      </c>
      <c r="Q66" s="3" t="s">
        <v>64</v>
      </c>
      <c r="R66" s="3" t="s">
        <v>230</v>
      </c>
      <c r="S66" s="50"/>
      <c r="T66" s="3" t="s">
        <v>39</v>
      </c>
      <c r="U66" s="20">
        <v>18832981.440000001</v>
      </c>
      <c r="V66" s="22">
        <f t="shared" si="8"/>
        <v>15564000</v>
      </c>
      <c r="W66" s="15">
        <v>1.06</v>
      </c>
      <c r="X66" s="22">
        <f t="shared" si="9"/>
        <v>19963000</v>
      </c>
      <c r="Y66" s="22" t="s">
        <v>1777</v>
      </c>
      <c r="Z66" s="22" t="s">
        <v>1680</v>
      </c>
    </row>
    <row r="67" spans="1:26" x14ac:dyDescent="0.3">
      <c r="A67" s="11" t="s">
        <v>124</v>
      </c>
      <c r="B67" s="3" t="s">
        <v>125</v>
      </c>
      <c r="C67" s="18" t="s">
        <v>1030</v>
      </c>
      <c r="D67" s="18"/>
      <c r="E67" s="3" t="s">
        <v>44</v>
      </c>
      <c r="F67" s="3">
        <v>0</v>
      </c>
      <c r="G67" s="3">
        <v>4</v>
      </c>
      <c r="H67" s="39">
        <v>1</v>
      </c>
      <c r="I67" s="11" t="s">
        <v>59</v>
      </c>
      <c r="J67" s="3" t="s">
        <v>30</v>
      </c>
      <c r="K67" s="3" t="s">
        <v>59</v>
      </c>
      <c r="L67" s="3" t="s">
        <v>32</v>
      </c>
      <c r="M67" s="3" t="s">
        <v>63</v>
      </c>
      <c r="N67" s="3" t="s">
        <v>64</v>
      </c>
      <c r="O67" s="3" t="s">
        <v>158</v>
      </c>
      <c r="P67" s="15">
        <v>822.85049880105601</v>
      </c>
      <c r="Q67" s="3" t="s">
        <v>38</v>
      </c>
      <c r="R67" s="3" t="s">
        <v>234</v>
      </c>
      <c r="S67" s="50" t="s">
        <v>1707</v>
      </c>
      <c r="T67" s="3" t="s">
        <v>39</v>
      </c>
      <c r="U67" s="23" t="s">
        <v>64</v>
      </c>
      <c r="V67" s="5">
        <f>VLOOKUP(I67,AB:AC,2,FALSE)</f>
        <v>27156000</v>
      </c>
      <c r="W67" s="15">
        <v>1.06</v>
      </c>
      <c r="X67" s="5">
        <f>V67*H67*W67</f>
        <v>28785360</v>
      </c>
      <c r="Y67" s="22"/>
      <c r="Z67" s="22" t="s">
        <v>1684</v>
      </c>
    </row>
    <row r="68" spans="1:26" x14ac:dyDescent="0.3">
      <c r="A68" s="11" t="s">
        <v>904</v>
      </c>
      <c r="B68" s="3" t="s">
        <v>753</v>
      </c>
      <c r="C68" s="18" t="s">
        <v>1600</v>
      </c>
      <c r="D68" s="18" t="s">
        <v>61</v>
      </c>
      <c r="E68" s="3" t="s">
        <v>44</v>
      </c>
      <c r="F68" s="3">
        <v>0</v>
      </c>
      <c r="G68" s="3">
        <v>4</v>
      </c>
      <c r="H68" s="38">
        <v>2.06</v>
      </c>
      <c r="I68" s="11" t="s">
        <v>29</v>
      </c>
      <c r="J68" s="3" t="s">
        <v>30</v>
      </c>
      <c r="K68" s="3" t="s">
        <v>80</v>
      </c>
      <c r="L68" s="3" t="s">
        <v>62</v>
      </c>
      <c r="M68" s="3" t="s">
        <v>34</v>
      </c>
      <c r="N68" s="3" t="s">
        <v>64</v>
      </c>
      <c r="O68" s="3" t="s">
        <v>37</v>
      </c>
      <c r="P68" s="15">
        <v>10879.713242292401</v>
      </c>
      <c r="Q68" s="3" t="s">
        <v>38</v>
      </c>
      <c r="R68" s="3" t="s">
        <v>29</v>
      </c>
      <c r="S68" s="50" t="s">
        <v>1707</v>
      </c>
      <c r="T68" s="3" t="s">
        <v>39</v>
      </c>
      <c r="U68" s="20">
        <v>20473410.818823531</v>
      </c>
      <c r="V68" s="22">
        <f t="shared" ref="V68:V96" si="10">ROUND(U68/H68,-3)</f>
        <v>9939000</v>
      </c>
      <c r="W68" s="15">
        <v>1.06</v>
      </c>
      <c r="X68" s="22">
        <f t="shared" ref="X68:X96" si="11">ROUND(U68*W68,-3)</f>
        <v>21702000</v>
      </c>
      <c r="Y68" s="22" t="s">
        <v>1779</v>
      </c>
      <c r="Z68" s="22" t="s">
        <v>1684</v>
      </c>
    </row>
    <row r="69" spans="1:26" x14ac:dyDescent="0.3">
      <c r="A69" s="11" t="s">
        <v>754</v>
      </c>
      <c r="B69" s="3" t="s">
        <v>753</v>
      </c>
      <c r="C69" s="18" t="s">
        <v>109</v>
      </c>
      <c r="D69" s="18" t="s">
        <v>1600</v>
      </c>
      <c r="E69" s="3" t="s">
        <v>44</v>
      </c>
      <c r="F69" s="3">
        <v>2</v>
      </c>
      <c r="G69" s="3">
        <v>4</v>
      </c>
      <c r="H69" s="38">
        <v>1</v>
      </c>
      <c r="I69" s="11" t="s">
        <v>230</v>
      </c>
      <c r="J69" s="3" t="s">
        <v>30</v>
      </c>
      <c r="K69" s="3" t="s">
        <v>80</v>
      </c>
      <c r="L69" s="3" t="s">
        <v>62</v>
      </c>
      <c r="M69" s="3" t="s">
        <v>34</v>
      </c>
      <c r="N69" s="3" t="s">
        <v>64</v>
      </c>
      <c r="O69" s="3" t="s">
        <v>37</v>
      </c>
      <c r="P69" s="15">
        <v>5276.7238223669901</v>
      </c>
      <c r="Q69" s="3" t="s">
        <v>38</v>
      </c>
      <c r="R69" s="3" t="s">
        <v>230</v>
      </c>
      <c r="S69" s="50" t="s">
        <v>1720</v>
      </c>
      <c r="T69" s="3" t="s">
        <v>39</v>
      </c>
      <c r="U69" s="20">
        <v>9938548.9411764704</v>
      </c>
      <c r="V69" s="22">
        <f t="shared" si="10"/>
        <v>9939000</v>
      </c>
      <c r="W69" s="15">
        <v>1.06</v>
      </c>
      <c r="X69" s="22">
        <f t="shared" si="11"/>
        <v>10535000</v>
      </c>
      <c r="Y69" s="22" t="s">
        <v>1777</v>
      </c>
      <c r="Z69" s="22" t="s">
        <v>1684</v>
      </c>
    </row>
    <row r="70" spans="1:26" x14ac:dyDescent="0.3">
      <c r="A70" s="11" t="s">
        <v>903</v>
      </c>
      <c r="B70" s="3" t="s">
        <v>902</v>
      </c>
      <c r="C70" s="3" t="s">
        <v>901</v>
      </c>
      <c r="D70" s="3" t="s">
        <v>900</v>
      </c>
      <c r="E70" s="3" t="s">
        <v>44</v>
      </c>
      <c r="F70" s="3">
        <v>2</v>
      </c>
      <c r="G70" s="3">
        <v>4</v>
      </c>
      <c r="H70" s="36">
        <v>2.21</v>
      </c>
      <c r="I70" s="11" t="s">
        <v>230</v>
      </c>
      <c r="J70" s="3" t="s">
        <v>53</v>
      </c>
      <c r="K70" s="3" t="s">
        <v>80</v>
      </c>
      <c r="L70" s="3" t="s">
        <v>55</v>
      </c>
      <c r="M70" s="3" t="s">
        <v>63</v>
      </c>
      <c r="N70" s="3" t="s">
        <v>64</v>
      </c>
      <c r="O70" s="3" t="s">
        <v>37</v>
      </c>
      <c r="P70" s="15">
        <v>11671.419222234599</v>
      </c>
      <c r="Q70" s="3" t="s">
        <v>64</v>
      </c>
      <c r="R70" s="3" t="s">
        <v>230</v>
      </c>
      <c r="S70" s="50"/>
      <c r="T70" s="3" t="s">
        <v>104</v>
      </c>
      <c r="U70" s="20">
        <v>20247084</v>
      </c>
      <c r="V70" s="22">
        <f t="shared" si="10"/>
        <v>9162000</v>
      </c>
      <c r="W70" s="15">
        <v>1.06</v>
      </c>
      <c r="X70" s="22">
        <f t="shared" si="11"/>
        <v>21462000</v>
      </c>
      <c r="Y70" s="22" t="s">
        <v>1786</v>
      </c>
      <c r="Z70" s="22" t="s">
        <v>1625</v>
      </c>
    </row>
    <row r="71" spans="1:26" x14ac:dyDescent="0.3">
      <c r="A71" s="11" t="s">
        <v>736</v>
      </c>
      <c r="B71" s="3" t="s">
        <v>735</v>
      </c>
      <c r="C71" s="3" t="s">
        <v>734</v>
      </c>
      <c r="D71" s="3" t="s">
        <v>270</v>
      </c>
      <c r="E71" s="3" t="s">
        <v>44</v>
      </c>
      <c r="F71" s="3">
        <v>2</v>
      </c>
      <c r="G71" s="3">
        <v>4</v>
      </c>
      <c r="H71" s="36">
        <v>2.0399999999999996</v>
      </c>
      <c r="I71" s="11" t="s">
        <v>238</v>
      </c>
      <c r="J71" s="3" t="s">
        <v>53</v>
      </c>
      <c r="K71" s="3" t="s">
        <v>54</v>
      </c>
      <c r="L71" s="3" t="s">
        <v>55</v>
      </c>
      <c r="M71" s="3" t="s">
        <v>63</v>
      </c>
      <c r="N71" s="3" t="s">
        <v>64</v>
      </c>
      <c r="O71" s="3" t="s">
        <v>37</v>
      </c>
      <c r="P71" s="15">
        <v>10764.059329251801</v>
      </c>
      <c r="Q71" s="3" t="s">
        <v>38</v>
      </c>
      <c r="R71" s="3" t="s">
        <v>238</v>
      </c>
      <c r="S71" s="50"/>
      <c r="T71" s="3" t="s">
        <v>39</v>
      </c>
      <c r="U71" s="20">
        <v>6592950</v>
      </c>
      <c r="V71" s="22">
        <f t="shared" si="10"/>
        <v>3232000</v>
      </c>
      <c r="W71" s="15">
        <v>1.06</v>
      </c>
      <c r="X71" s="22">
        <f t="shared" si="11"/>
        <v>6989000</v>
      </c>
      <c r="Y71" s="22" t="s">
        <v>1779</v>
      </c>
      <c r="Z71" s="22"/>
    </row>
    <row r="72" spans="1:26" x14ac:dyDescent="0.3">
      <c r="A72" s="11" t="s">
        <v>979</v>
      </c>
      <c r="B72" s="3" t="s">
        <v>209</v>
      </c>
      <c r="C72" s="3" t="s">
        <v>978</v>
      </c>
      <c r="D72" s="3" t="s">
        <v>677</v>
      </c>
      <c r="E72" s="3" t="s">
        <v>44</v>
      </c>
      <c r="F72" s="3">
        <v>2</v>
      </c>
      <c r="G72" s="3">
        <v>4</v>
      </c>
      <c r="H72" s="36">
        <v>1.57</v>
      </c>
      <c r="I72" s="11" t="s">
        <v>230</v>
      </c>
      <c r="J72" s="3" t="s">
        <v>53</v>
      </c>
      <c r="K72" s="3" t="s">
        <v>80</v>
      </c>
      <c r="L72" s="3" t="s">
        <v>55</v>
      </c>
      <c r="M72" s="3" t="s">
        <v>34</v>
      </c>
      <c r="N72" s="3" t="s">
        <v>64</v>
      </c>
      <c r="O72" s="3" t="s">
        <v>37</v>
      </c>
      <c r="P72" s="15">
        <v>8134.6596973256101</v>
      </c>
      <c r="Q72" s="3" t="s">
        <v>64</v>
      </c>
      <c r="R72" s="3" t="s">
        <v>230</v>
      </c>
      <c r="S72" s="50"/>
      <c r="T72" s="3" t="s">
        <v>88</v>
      </c>
      <c r="U72" s="20">
        <v>14353291.68</v>
      </c>
      <c r="V72" s="22">
        <f t="shared" si="10"/>
        <v>9142000</v>
      </c>
      <c r="W72" s="15">
        <v>1.06</v>
      </c>
      <c r="X72" s="22">
        <f t="shared" si="11"/>
        <v>15214000</v>
      </c>
      <c r="Y72" s="22" t="s">
        <v>1777</v>
      </c>
      <c r="Z72" s="22"/>
    </row>
    <row r="73" spans="1:26" x14ac:dyDescent="0.3">
      <c r="A73" s="11" t="s">
        <v>977</v>
      </c>
      <c r="B73" s="3" t="s">
        <v>374</v>
      </c>
      <c r="C73" s="3" t="s">
        <v>52</v>
      </c>
      <c r="D73" s="3" t="s">
        <v>898</v>
      </c>
      <c r="E73" s="3" t="s">
        <v>44</v>
      </c>
      <c r="F73" s="3">
        <v>2</v>
      </c>
      <c r="G73" s="3">
        <v>4</v>
      </c>
      <c r="H73" s="36">
        <v>1.57</v>
      </c>
      <c r="I73" s="11" t="s">
        <v>230</v>
      </c>
      <c r="J73" s="3" t="s">
        <v>53</v>
      </c>
      <c r="K73" s="3" t="s">
        <v>54</v>
      </c>
      <c r="L73" s="3" t="s">
        <v>55</v>
      </c>
      <c r="M73" s="3" t="s">
        <v>34</v>
      </c>
      <c r="N73" s="3" t="s">
        <v>976</v>
      </c>
      <c r="O73" s="3" t="s">
        <v>37</v>
      </c>
      <c r="P73" s="15">
        <v>8180.3726554417699</v>
      </c>
      <c r="Q73" s="3" t="s">
        <v>64</v>
      </c>
      <c r="R73" s="3" t="s">
        <v>230</v>
      </c>
      <c r="S73" s="50"/>
      <c r="T73" s="3" t="s">
        <v>39</v>
      </c>
      <c r="U73" s="20">
        <v>14353291.68</v>
      </c>
      <c r="V73" s="22">
        <f t="shared" si="10"/>
        <v>9142000</v>
      </c>
      <c r="W73" s="15">
        <v>1.06</v>
      </c>
      <c r="X73" s="22">
        <f t="shared" si="11"/>
        <v>15214000</v>
      </c>
      <c r="Y73" s="22" t="s">
        <v>1777</v>
      </c>
      <c r="Z73" s="22" t="s">
        <v>1625</v>
      </c>
    </row>
    <row r="74" spans="1:26" x14ac:dyDescent="0.3">
      <c r="A74" s="11" t="s">
        <v>899</v>
      </c>
      <c r="B74" s="3" t="s">
        <v>374</v>
      </c>
      <c r="C74" s="3" t="s">
        <v>898</v>
      </c>
      <c r="D74" s="3" t="s">
        <v>897</v>
      </c>
      <c r="E74" s="3" t="s">
        <v>44</v>
      </c>
      <c r="F74" s="3">
        <v>2</v>
      </c>
      <c r="G74" s="3">
        <v>4</v>
      </c>
      <c r="H74" s="36">
        <v>1.8</v>
      </c>
      <c r="I74" s="11" t="s">
        <v>230</v>
      </c>
      <c r="J74" s="3" t="s">
        <v>53</v>
      </c>
      <c r="K74" s="3" t="s">
        <v>80</v>
      </c>
      <c r="L74" s="3" t="s">
        <v>55</v>
      </c>
      <c r="M74" s="3" t="s">
        <v>34</v>
      </c>
      <c r="N74" s="3" t="s">
        <v>64</v>
      </c>
      <c r="O74" s="3" t="s">
        <v>37</v>
      </c>
      <c r="P74" s="15">
        <v>8763.7442538937503</v>
      </c>
      <c r="Q74" s="3" t="s">
        <v>64</v>
      </c>
      <c r="R74" s="3" t="s">
        <v>230</v>
      </c>
      <c r="S74" s="50"/>
      <c r="T74" s="3" t="s">
        <v>104</v>
      </c>
      <c r="U74" s="20">
        <v>16456003.199999999</v>
      </c>
      <c r="V74" s="22">
        <f t="shared" si="10"/>
        <v>9142000</v>
      </c>
      <c r="W74" s="15">
        <v>1.06</v>
      </c>
      <c r="X74" s="22">
        <f t="shared" si="11"/>
        <v>17443000</v>
      </c>
      <c r="Y74" s="22" t="s">
        <v>1777</v>
      </c>
      <c r="Z74" s="22" t="s">
        <v>1625</v>
      </c>
    </row>
    <row r="75" spans="1:26" x14ac:dyDescent="0.3">
      <c r="A75" s="11" t="s">
        <v>896</v>
      </c>
      <c r="B75" s="3" t="s">
        <v>326</v>
      </c>
      <c r="C75" s="3" t="s">
        <v>679</v>
      </c>
      <c r="D75" s="3" t="s">
        <v>198</v>
      </c>
      <c r="E75" s="3" t="s">
        <v>44</v>
      </c>
      <c r="F75" s="3">
        <v>2</v>
      </c>
      <c r="G75" s="3">
        <v>4</v>
      </c>
      <c r="H75" s="36">
        <v>5.29</v>
      </c>
      <c r="I75" s="11" t="s">
        <v>230</v>
      </c>
      <c r="J75" s="3" t="s">
        <v>53</v>
      </c>
      <c r="K75" s="3" t="s">
        <v>80</v>
      </c>
      <c r="L75" s="3" t="s">
        <v>62</v>
      </c>
      <c r="M75" s="3" t="s">
        <v>34</v>
      </c>
      <c r="N75" s="3" t="s">
        <v>64</v>
      </c>
      <c r="O75" s="3" t="s">
        <v>37</v>
      </c>
      <c r="P75" s="15">
        <v>28122.755400488</v>
      </c>
      <c r="Q75" s="3" t="s">
        <v>64</v>
      </c>
      <c r="R75" s="3" t="s">
        <v>230</v>
      </c>
      <c r="S75" s="50"/>
      <c r="T75" s="3" t="s">
        <v>39</v>
      </c>
      <c r="U75" s="20">
        <v>48362364.960000001</v>
      </c>
      <c r="V75" s="22">
        <f t="shared" si="10"/>
        <v>9142000</v>
      </c>
      <c r="W75" s="15">
        <v>1.06</v>
      </c>
      <c r="X75" s="22">
        <f t="shared" si="11"/>
        <v>51264000</v>
      </c>
      <c r="Y75" s="22" t="s">
        <v>1779</v>
      </c>
      <c r="Z75" s="22" t="s">
        <v>1683</v>
      </c>
    </row>
    <row r="76" spans="1:26" x14ac:dyDescent="0.3">
      <c r="A76" s="11" t="s">
        <v>821</v>
      </c>
      <c r="B76" s="3" t="s">
        <v>670</v>
      </c>
      <c r="C76" s="3" t="s">
        <v>198</v>
      </c>
      <c r="D76" s="3" t="s">
        <v>747</v>
      </c>
      <c r="E76" s="3" t="s">
        <v>44</v>
      </c>
      <c r="F76" s="3">
        <v>2</v>
      </c>
      <c r="G76" s="3">
        <v>4</v>
      </c>
      <c r="H76" s="36">
        <v>8.52</v>
      </c>
      <c r="I76" s="11" t="s">
        <v>230</v>
      </c>
      <c r="J76" s="3" t="s">
        <v>53</v>
      </c>
      <c r="K76" s="3" t="s">
        <v>80</v>
      </c>
      <c r="L76" s="3" t="s">
        <v>62</v>
      </c>
      <c r="M76" s="3" t="s">
        <v>63</v>
      </c>
      <c r="N76" s="3" t="s">
        <v>64</v>
      </c>
      <c r="O76" s="3" t="s">
        <v>37</v>
      </c>
      <c r="P76" s="15">
        <v>44988.336506068998</v>
      </c>
      <c r="Q76" s="3" t="s">
        <v>64</v>
      </c>
      <c r="R76" s="3" t="s">
        <v>230</v>
      </c>
      <c r="S76" s="50"/>
      <c r="T76" s="3" t="s">
        <v>104</v>
      </c>
      <c r="U76" s="20">
        <v>63890798.399999902</v>
      </c>
      <c r="V76" s="22">
        <f t="shared" si="10"/>
        <v>7499000</v>
      </c>
      <c r="W76" s="15">
        <v>1.06</v>
      </c>
      <c r="X76" s="22">
        <f t="shared" si="11"/>
        <v>67724000</v>
      </c>
      <c r="Y76" s="22" t="s">
        <v>1779</v>
      </c>
      <c r="Z76" s="22" t="s">
        <v>1623</v>
      </c>
    </row>
    <row r="77" spans="1:26" x14ac:dyDescent="0.3">
      <c r="A77" s="11" t="s">
        <v>820</v>
      </c>
      <c r="B77" s="3" t="s">
        <v>670</v>
      </c>
      <c r="C77" s="3" t="s">
        <v>747</v>
      </c>
      <c r="D77" s="3" t="s">
        <v>802</v>
      </c>
      <c r="E77" s="3" t="s">
        <v>44</v>
      </c>
      <c r="F77" s="3">
        <v>2</v>
      </c>
      <c r="G77" s="3">
        <v>4</v>
      </c>
      <c r="H77" s="36">
        <v>3.72</v>
      </c>
      <c r="I77" s="11" t="s">
        <v>230</v>
      </c>
      <c r="J77" s="3" t="s">
        <v>53</v>
      </c>
      <c r="K77" s="3" t="s">
        <v>80</v>
      </c>
      <c r="L77" s="3" t="s">
        <v>62</v>
      </c>
      <c r="M77" s="3" t="s">
        <v>63</v>
      </c>
      <c r="N77" s="3" t="s">
        <v>64</v>
      </c>
      <c r="O77" s="3" t="s">
        <v>37</v>
      </c>
      <c r="P77" s="15">
        <v>19569.3003349518</v>
      </c>
      <c r="Q77" s="3" t="s">
        <v>64</v>
      </c>
      <c r="R77" s="3" t="s">
        <v>230</v>
      </c>
      <c r="S77" s="50" t="s">
        <v>1721</v>
      </c>
      <c r="T77" s="3" t="s">
        <v>104</v>
      </c>
      <c r="U77" s="20">
        <v>27895982.399999902</v>
      </c>
      <c r="V77" s="22">
        <f t="shared" si="10"/>
        <v>7499000</v>
      </c>
      <c r="W77" s="15">
        <v>1.06</v>
      </c>
      <c r="X77" s="22">
        <f t="shared" si="11"/>
        <v>29570000</v>
      </c>
      <c r="Y77" s="22" t="s">
        <v>1779</v>
      </c>
      <c r="Z77" s="22" t="s">
        <v>1623</v>
      </c>
    </row>
    <row r="78" spans="1:26" x14ac:dyDescent="0.3">
      <c r="A78" s="11" t="s">
        <v>975</v>
      </c>
      <c r="B78" s="3" t="s">
        <v>974</v>
      </c>
      <c r="C78" s="3" t="s">
        <v>906</v>
      </c>
      <c r="D78" s="3" t="s">
        <v>898</v>
      </c>
      <c r="E78" s="3" t="s">
        <v>44</v>
      </c>
      <c r="F78" s="3">
        <v>2</v>
      </c>
      <c r="G78" s="3">
        <v>4</v>
      </c>
      <c r="H78" s="36">
        <v>2.06</v>
      </c>
      <c r="I78" s="11" t="s">
        <v>230</v>
      </c>
      <c r="J78" s="3" t="s">
        <v>53</v>
      </c>
      <c r="K78" s="3" t="s">
        <v>80</v>
      </c>
      <c r="L78" s="3" t="s">
        <v>55</v>
      </c>
      <c r="M78" s="3" t="s">
        <v>34</v>
      </c>
      <c r="N78" s="3" t="s">
        <v>64</v>
      </c>
      <c r="O78" s="3" t="s">
        <v>37</v>
      </c>
      <c r="P78" s="15">
        <v>10855.521136475299</v>
      </c>
      <c r="Q78" s="3" t="s">
        <v>64</v>
      </c>
      <c r="R78" s="3" t="s">
        <v>230</v>
      </c>
      <c r="S78" s="50"/>
      <c r="T78" s="3" t="s">
        <v>39</v>
      </c>
      <c r="U78" s="20">
        <v>19164213.780000001</v>
      </c>
      <c r="V78" s="22">
        <f t="shared" si="10"/>
        <v>9303000</v>
      </c>
      <c r="W78" s="15">
        <v>1.06</v>
      </c>
      <c r="X78" s="22">
        <f t="shared" si="11"/>
        <v>20314000</v>
      </c>
      <c r="Y78" s="22" t="s">
        <v>1777</v>
      </c>
      <c r="Z78" s="22"/>
    </row>
    <row r="79" spans="1:26" x14ac:dyDescent="0.3">
      <c r="A79" s="11" t="s">
        <v>973</v>
      </c>
      <c r="B79" s="3" t="s">
        <v>972</v>
      </c>
      <c r="C79" s="3" t="s">
        <v>898</v>
      </c>
      <c r="D79" s="3" t="s">
        <v>374</v>
      </c>
      <c r="E79" s="3" t="s">
        <v>44</v>
      </c>
      <c r="F79" s="3">
        <v>0</v>
      </c>
      <c r="G79" s="3">
        <v>4</v>
      </c>
      <c r="H79" s="36">
        <v>0.76</v>
      </c>
      <c r="I79" s="11" t="s">
        <v>29</v>
      </c>
      <c r="J79" s="3" t="s">
        <v>30</v>
      </c>
      <c r="K79" s="3" t="s">
        <v>80</v>
      </c>
      <c r="L79" s="3" t="s">
        <v>55</v>
      </c>
      <c r="M79" s="3" t="s">
        <v>63</v>
      </c>
      <c r="N79" s="3" t="s">
        <v>64</v>
      </c>
      <c r="O79" s="3" t="s">
        <v>37</v>
      </c>
      <c r="P79" s="15">
        <v>4016.07143935353</v>
      </c>
      <c r="Q79" s="3" t="s">
        <v>64</v>
      </c>
      <c r="R79" s="3" t="s">
        <v>29</v>
      </c>
      <c r="S79" s="50" t="s">
        <v>1707</v>
      </c>
      <c r="T79" s="3" t="s">
        <v>39</v>
      </c>
      <c r="U79" s="20">
        <v>7198963.2000000002</v>
      </c>
      <c r="V79" s="22">
        <f t="shared" si="10"/>
        <v>9472000</v>
      </c>
      <c r="W79" s="15">
        <v>1.06</v>
      </c>
      <c r="X79" s="22">
        <f t="shared" si="11"/>
        <v>7631000</v>
      </c>
      <c r="Y79" s="22" t="s">
        <v>1777</v>
      </c>
      <c r="Z79" s="22"/>
    </row>
    <row r="80" spans="1:26" x14ac:dyDescent="0.3">
      <c r="A80" s="11" t="s">
        <v>895</v>
      </c>
      <c r="B80" s="3" t="s">
        <v>894</v>
      </c>
      <c r="C80" s="3" t="s">
        <v>310</v>
      </c>
      <c r="D80" s="3" t="s">
        <v>239</v>
      </c>
      <c r="E80" s="3" t="s">
        <v>44</v>
      </c>
      <c r="F80" s="3">
        <v>2</v>
      </c>
      <c r="G80" s="3">
        <v>3</v>
      </c>
      <c r="H80" s="36">
        <v>2.4700000000000002</v>
      </c>
      <c r="I80" s="11" t="s">
        <v>242</v>
      </c>
      <c r="J80" s="3" t="s">
        <v>53</v>
      </c>
      <c r="K80" s="3" t="s">
        <v>53</v>
      </c>
      <c r="L80" s="3" t="s">
        <v>55</v>
      </c>
      <c r="M80" s="3" t="s">
        <v>63</v>
      </c>
      <c r="N80" s="3" t="s">
        <v>64</v>
      </c>
      <c r="O80" s="3" t="s">
        <v>37</v>
      </c>
      <c r="P80" s="15">
        <v>13056.130575768901</v>
      </c>
      <c r="Q80" s="3" t="s">
        <v>64</v>
      </c>
      <c r="R80" s="3" t="s">
        <v>230</v>
      </c>
      <c r="S80" s="50"/>
      <c r="T80" s="3" t="s">
        <v>104</v>
      </c>
      <c r="U80" s="20">
        <v>18572584.27</v>
      </c>
      <c r="V80" s="22">
        <f t="shared" si="10"/>
        <v>7519000</v>
      </c>
      <c r="W80" s="15">
        <v>1.06</v>
      </c>
      <c r="X80" s="22">
        <f t="shared" si="11"/>
        <v>19687000</v>
      </c>
      <c r="Y80" s="22" t="s">
        <v>1783</v>
      </c>
      <c r="Z80" s="22"/>
    </row>
    <row r="81" spans="1:26" x14ac:dyDescent="0.3">
      <c r="A81" s="11" t="s">
        <v>819</v>
      </c>
      <c r="B81" s="3" t="s">
        <v>818</v>
      </c>
      <c r="C81" s="3" t="s">
        <v>374</v>
      </c>
      <c r="D81" s="3" t="s">
        <v>202</v>
      </c>
      <c r="E81" s="3" t="s">
        <v>44</v>
      </c>
      <c r="F81" s="3">
        <v>2</v>
      </c>
      <c r="G81" s="3">
        <v>3</v>
      </c>
      <c r="H81" s="36">
        <v>2.78</v>
      </c>
      <c r="I81" s="11" t="s">
        <v>242</v>
      </c>
      <c r="J81" s="3" t="s">
        <v>53</v>
      </c>
      <c r="K81" s="3" t="s">
        <v>53</v>
      </c>
      <c r="L81" s="3" t="s">
        <v>55</v>
      </c>
      <c r="M81" s="3" t="s">
        <v>63</v>
      </c>
      <c r="N81" s="3" t="s">
        <v>64</v>
      </c>
      <c r="O81" s="3" t="s">
        <v>37</v>
      </c>
      <c r="P81" s="15">
        <v>14700.542970143701</v>
      </c>
      <c r="Q81" s="3" t="s">
        <v>64</v>
      </c>
      <c r="R81" s="3" t="s">
        <v>230</v>
      </c>
      <c r="S81" s="50"/>
      <c r="T81" s="3" t="s">
        <v>104</v>
      </c>
      <c r="U81" s="20">
        <v>16458156</v>
      </c>
      <c r="V81" s="22">
        <f t="shared" si="10"/>
        <v>5920000</v>
      </c>
      <c r="W81" s="15">
        <v>1.06</v>
      </c>
      <c r="X81" s="22">
        <f t="shared" si="11"/>
        <v>17446000</v>
      </c>
      <c r="Y81" s="22" t="s">
        <v>1783</v>
      </c>
      <c r="Z81" s="22"/>
    </row>
    <row r="82" spans="1:26" x14ac:dyDescent="0.3">
      <c r="A82" s="11" t="s">
        <v>817</v>
      </c>
      <c r="B82" s="3" t="s">
        <v>816</v>
      </c>
      <c r="C82" s="3" t="s">
        <v>815</v>
      </c>
      <c r="D82" s="3" t="s">
        <v>814</v>
      </c>
      <c r="E82" s="3" t="s">
        <v>44</v>
      </c>
      <c r="F82" s="3">
        <v>2</v>
      </c>
      <c r="G82" s="3">
        <v>3</v>
      </c>
      <c r="H82" s="36">
        <v>0.84</v>
      </c>
      <c r="I82" s="11" t="s">
        <v>242</v>
      </c>
      <c r="J82" s="3" t="s">
        <v>53</v>
      </c>
      <c r="K82" s="3" t="s">
        <v>53</v>
      </c>
      <c r="L82" s="3" t="s">
        <v>55</v>
      </c>
      <c r="M82" s="3" t="s">
        <v>63</v>
      </c>
      <c r="N82" s="3" t="s">
        <v>64</v>
      </c>
      <c r="O82" s="3" t="s">
        <v>37</v>
      </c>
      <c r="P82" s="15">
        <v>4433.8810914277901</v>
      </c>
      <c r="Q82" s="3" t="s">
        <v>64</v>
      </c>
      <c r="R82" s="3" t="s">
        <v>230</v>
      </c>
      <c r="S82" s="50"/>
      <c r="T82" s="3" t="s">
        <v>104</v>
      </c>
      <c r="U82" s="20">
        <v>4972968</v>
      </c>
      <c r="V82" s="22">
        <f t="shared" si="10"/>
        <v>5920000</v>
      </c>
      <c r="W82" s="15">
        <v>1.06</v>
      </c>
      <c r="X82" s="22">
        <f t="shared" si="11"/>
        <v>5271000</v>
      </c>
      <c r="Y82" s="22" t="s">
        <v>1781</v>
      </c>
      <c r="Z82" s="22" t="s">
        <v>1681</v>
      </c>
    </row>
    <row r="83" spans="1:26" x14ac:dyDescent="0.3">
      <c r="A83" s="11" t="s">
        <v>742</v>
      </c>
      <c r="B83" s="3" t="s">
        <v>207</v>
      </c>
      <c r="C83" s="3" t="s">
        <v>696</v>
      </c>
      <c r="D83" s="3" t="s">
        <v>209</v>
      </c>
      <c r="E83" s="3" t="s">
        <v>44</v>
      </c>
      <c r="F83" s="3">
        <v>2</v>
      </c>
      <c r="G83" s="3">
        <v>3</v>
      </c>
      <c r="H83" s="36">
        <v>0.56000000000000005</v>
      </c>
      <c r="I83" s="11" t="s">
        <v>230</v>
      </c>
      <c r="J83" s="3" t="s">
        <v>53</v>
      </c>
      <c r="K83" s="3" t="s">
        <v>54</v>
      </c>
      <c r="L83" s="3" t="s">
        <v>55</v>
      </c>
      <c r="M83" s="3" t="s">
        <v>63</v>
      </c>
      <c r="N83" s="3" t="s">
        <v>64</v>
      </c>
      <c r="O83" s="3" t="s">
        <v>37</v>
      </c>
      <c r="P83" s="15">
        <v>2928.1113656784701</v>
      </c>
      <c r="Q83" s="3" t="s">
        <v>38</v>
      </c>
      <c r="R83" s="3" t="s">
        <v>230</v>
      </c>
      <c r="S83" s="50"/>
      <c r="T83" s="3" t="s">
        <v>39</v>
      </c>
      <c r="U83" s="20">
        <v>7977596.9086738722</v>
      </c>
      <c r="V83" s="22">
        <f t="shared" si="10"/>
        <v>14246000</v>
      </c>
      <c r="W83" s="15">
        <v>1.06</v>
      </c>
      <c r="X83" s="22">
        <f t="shared" si="11"/>
        <v>8456000</v>
      </c>
      <c r="Y83" s="22" t="s">
        <v>1783</v>
      </c>
      <c r="Z83" s="22" t="s">
        <v>1681</v>
      </c>
    </row>
    <row r="84" spans="1:26" x14ac:dyDescent="0.3">
      <c r="A84" s="11" t="s">
        <v>206</v>
      </c>
      <c r="B84" s="3" t="s">
        <v>207</v>
      </c>
      <c r="C84" s="3" t="s">
        <v>208</v>
      </c>
      <c r="D84" s="3" t="s">
        <v>209</v>
      </c>
      <c r="E84" s="3" t="s">
        <v>44</v>
      </c>
      <c r="F84" s="3">
        <v>0</v>
      </c>
      <c r="G84" s="3">
        <v>3</v>
      </c>
      <c r="H84" s="36">
        <v>1</v>
      </c>
      <c r="I84" s="11" t="s">
        <v>29</v>
      </c>
      <c r="J84" s="3" t="s">
        <v>53</v>
      </c>
      <c r="K84" s="3" t="s">
        <v>54</v>
      </c>
      <c r="L84" s="3" t="s">
        <v>55</v>
      </c>
      <c r="M84" s="3" t="s">
        <v>63</v>
      </c>
      <c r="N84" s="3" t="s">
        <v>64</v>
      </c>
      <c r="O84" s="3" t="s">
        <v>37</v>
      </c>
      <c r="P84" s="15">
        <v>5278.2472981306901</v>
      </c>
      <c r="Q84" s="3" t="s">
        <v>38</v>
      </c>
      <c r="R84" s="3" t="s">
        <v>29</v>
      </c>
      <c r="S84" s="50" t="s">
        <v>1707</v>
      </c>
      <c r="T84" s="3" t="s">
        <v>104</v>
      </c>
      <c r="U84" s="20">
        <v>4695577.8913261285</v>
      </c>
      <c r="V84" s="22">
        <f t="shared" si="10"/>
        <v>4696000</v>
      </c>
      <c r="W84" s="15">
        <v>1.06</v>
      </c>
      <c r="X84" s="22">
        <f t="shared" si="11"/>
        <v>4977000</v>
      </c>
      <c r="Y84" s="22" t="s">
        <v>1783</v>
      </c>
      <c r="Z84" s="22" t="s">
        <v>1681</v>
      </c>
    </row>
    <row r="85" spans="1:26" x14ac:dyDescent="0.3">
      <c r="A85" s="11" t="s">
        <v>698</v>
      </c>
      <c r="B85" s="3" t="s">
        <v>697</v>
      </c>
      <c r="C85" s="3" t="s">
        <v>696</v>
      </c>
      <c r="D85" s="3" t="s">
        <v>207</v>
      </c>
      <c r="E85" s="3" t="s">
        <v>44</v>
      </c>
      <c r="F85" s="3">
        <v>0</v>
      </c>
      <c r="G85" s="3">
        <v>2</v>
      </c>
      <c r="H85" s="36">
        <v>0.21000000000000002</v>
      </c>
      <c r="I85" s="11" t="s">
        <v>29</v>
      </c>
      <c r="J85" s="3" t="s">
        <v>53</v>
      </c>
      <c r="K85" s="3" t="s">
        <v>53</v>
      </c>
      <c r="L85" s="3" t="s">
        <v>55</v>
      </c>
      <c r="M85" s="3" t="s">
        <v>63</v>
      </c>
      <c r="N85" s="3" t="s">
        <v>64</v>
      </c>
      <c r="O85" s="3" t="s">
        <v>37</v>
      </c>
      <c r="P85" s="15">
        <v>1074.7528989146299</v>
      </c>
      <c r="Q85" s="3" t="s">
        <v>38</v>
      </c>
      <c r="R85" s="3" t="s">
        <v>262</v>
      </c>
      <c r="S85" s="50" t="s">
        <v>1707</v>
      </c>
      <c r="T85" s="3" t="s">
        <v>104</v>
      </c>
      <c r="U85" s="20">
        <v>5346631.29</v>
      </c>
      <c r="V85" s="22">
        <f t="shared" si="10"/>
        <v>25460000</v>
      </c>
      <c r="W85" s="15">
        <v>1.06</v>
      </c>
      <c r="X85" s="22">
        <f t="shared" si="11"/>
        <v>5667000</v>
      </c>
      <c r="Y85" s="22" t="s">
        <v>1782</v>
      </c>
      <c r="Z85" s="22" t="s">
        <v>1681</v>
      </c>
    </row>
    <row r="86" spans="1:26" x14ac:dyDescent="0.3">
      <c r="A86" s="11" t="s">
        <v>695</v>
      </c>
      <c r="B86" s="3" t="s">
        <v>694</v>
      </c>
      <c r="C86" s="3" t="s">
        <v>207</v>
      </c>
      <c r="D86" s="3" t="s">
        <v>693</v>
      </c>
      <c r="E86" s="3" t="s">
        <v>44</v>
      </c>
      <c r="F86" s="3">
        <v>0</v>
      </c>
      <c r="G86" s="3">
        <v>2</v>
      </c>
      <c r="H86" s="36">
        <v>1.71</v>
      </c>
      <c r="I86" s="11" t="s">
        <v>29</v>
      </c>
      <c r="J86" s="3" t="s">
        <v>30</v>
      </c>
      <c r="K86" s="3" t="s">
        <v>53</v>
      </c>
      <c r="L86" s="3" t="s">
        <v>55</v>
      </c>
      <c r="M86" s="3" t="s">
        <v>63</v>
      </c>
      <c r="N86" s="3" t="s">
        <v>64</v>
      </c>
      <c r="O86" s="3" t="s">
        <v>37</v>
      </c>
      <c r="P86" s="15">
        <v>9015.5431776581299</v>
      </c>
      <c r="Q86" s="3" t="s">
        <v>38</v>
      </c>
      <c r="R86" s="3" t="s">
        <v>29</v>
      </c>
      <c r="S86" s="50" t="s">
        <v>1707</v>
      </c>
      <c r="T86" s="3" t="s">
        <v>104</v>
      </c>
      <c r="U86" s="20">
        <v>13121728.619999999</v>
      </c>
      <c r="V86" s="22">
        <f t="shared" si="10"/>
        <v>7674000</v>
      </c>
      <c r="W86" s="15">
        <v>1.06</v>
      </c>
      <c r="X86" s="22">
        <f t="shared" si="11"/>
        <v>13909000</v>
      </c>
      <c r="Y86" s="22" t="s">
        <v>1782</v>
      </c>
      <c r="Z86" s="22" t="s">
        <v>1681</v>
      </c>
    </row>
    <row r="87" spans="1:26" x14ac:dyDescent="0.3">
      <c r="A87" s="11" t="s">
        <v>746</v>
      </c>
      <c r="B87" s="3" t="s">
        <v>745</v>
      </c>
      <c r="C87" s="3" t="s">
        <v>744</v>
      </c>
      <c r="D87" s="18" t="s">
        <v>208</v>
      </c>
      <c r="E87" s="3" t="s">
        <v>44</v>
      </c>
      <c r="F87" s="3">
        <v>2</v>
      </c>
      <c r="G87" s="3">
        <v>4</v>
      </c>
      <c r="H87" s="38">
        <v>0.53</v>
      </c>
      <c r="I87" s="11" t="s">
        <v>230</v>
      </c>
      <c r="J87" s="3" t="s">
        <v>53</v>
      </c>
      <c r="K87" s="3" t="s">
        <v>54</v>
      </c>
      <c r="L87" s="3" t="s">
        <v>62</v>
      </c>
      <c r="M87" s="3" t="s">
        <v>63</v>
      </c>
      <c r="N87" s="3" t="s">
        <v>64</v>
      </c>
      <c r="O87" s="3" t="s">
        <v>37</v>
      </c>
      <c r="P87" s="15">
        <v>2807.5106478391799</v>
      </c>
      <c r="Q87" s="3" t="s">
        <v>38</v>
      </c>
      <c r="R87" s="3" t="s">
        <v>230</v>
      </c>
      <c r="S87" s="50"/>
      <c r="T87" s="3" t="s">
        <v>104</v>
      </c>
      <c r="U87" s="20">
        <v>3944088.4580152673</v>
      </c>
      <c r="V87" s="22">
        <f t="shared" si="10"/>
        <v>7442000</v>
      </c>
      <c r="W87" s="15">
        <v>1.06</v>
      </c>
      <c r="X87" s="22">
        <f t="shared" si="11"/>
        <v>4181000</v>
      </c>
      <c r="Y87" s="22" t="s">
        <v>1777</v>
      </c>
      <c r="Z87" s="22" t="s">
        <v>1681</v>
      </c>
    </row>
    <row r="88" spans="1:26" x14ac:dyDescent="0.3">
      <c r="A88" s="11" t="s">
        <v>813</v>
      </c>
      <c r="B88" s="3" t="s">
        <v>745</v>
      </c>
      <c r="C88" s="18" t="s">
        <v>208</v>
      </c>
      <c r="D88" s="3" t="s">
        <v>743</v>
      </c>
      <c r="E88" s="3" t="s">
        <v>44</v>
      </c>
      <c r="F88" s="3">
        <v>2</v>
      </c>
      <c r="G88" s="3">
        <v>3</v>
      </c>
      <c r="H88" s="38">
        <v>0.78</v>
      </c>
      <c r="I88" s="11" t="s">
        <v>230</v>
      </c>
      <c r="J88" s="3" t="s">
        <v>53</v>
      </c>
      <c r="K88" s="3" t="s">
        <v>54</v>
      </c>
      <c r="L88" s="3" t="s">
        <v>62</v>
      </c>
      <c r="M88" s="3" t="s">
        <v>63</v>
      </c>
      <c r="N88" s="3" t="s">
        <v>64</v>
      </c>
      <c r="O88" s="3" t="s">
        <v>37</v>
      </c>
      <c r="P88" s="15">
        <v>4102.09014177669</v>
      </c>
      <c r="Q88" s="3" t="s">
        <v>38</v>
      </c>
      <c r="R88" s="3" t="s">
        <v>230</v>
      </c>
      <c r="S88" s="50"/>
      <c r="T88" s="3" t="s">
        <v>104</v>
      </c>
      <c r="U88" s="20">
        <v>5804507.5419847332</v>
      </c>
      <c r="V88" s="22">
        <f t="shared" si="10"/>
        <v>7442000</v>
      </c>
      <c r="W88" s="15">
        <v>1.06</v>
      </c>
      <c r="X88" s="22">
        <f t="shared" si="11"/>
        <v>6153000</v>
      </c>
      <c r="Y88" s="22" t="s">
        <v>1781</v>
      </c>
      <c r="Z88" s="22" t="s">
        <v>1681</v>
      </c>
    </row>
    <row r="89" spans="1:26" x14ac:dyDescent="0.3">
      <c r="A89" s="11" t="s">
        <v>812</v>
      </c>
      <c r="B89" s="3" t="s">
        <v>745</v>
      </c>
      <c r="C89" s="3" t="s">
        <v>743</v>
      </c>
      <c r="D89" s="3" t="s">
        <v>811</v>
      </c>
      <c r="E89" s="3" t="s">
        <v>44</v>
      </c>
      <c r="F89" s="3">
        <v>2</v>
      </c>
      <c r="G89" s="3">
        <v>3</v>
      </c>
      <c r="H89" s="36">
        <v>2.9</v>
      </c>
      <c r="I89" s="11" t="s">
        <v>242</v>
      </c>
      <c r="J89" s="3" t="s">
        <v>53</v>
      </c>
      <c r="K89" s="3" t="s">
        <v>54</v>
      </c>
      <c r="L89" s="3" t="s">
        <v>62</v>
      </c>
      <c r="M89" s="3" t="s">
        <v>34</v>
      </c>
      <c r="N89" s="3" t="s">
        <v>64</v>
      </c>
      <c r="O89" s="3" t="s">
        <v>37</v>
      </c>
      <c r="P89" s="15">
        <v>15276.9308862037</v>
      </c>
      <c r="Q89" s="3" t="s">
        <v>64</v>
      </c>
      <c r="R89" s="3" t="s">
        <v>230</v>
      </c>
      <c r="S89" s="50" t="s">
        <v>1722</v>
      </c>
      <c r="T89" s="3" t="s">
        <v>104</v>
      </c>
      <c r="U89" s="20">
        <v>11662928.550000001</v>
      </c>
      <c r="V89" s="22">
        <f t="shared" si="10"/>
        <v>4022000</v>
      </c>
      <c r="W89" s="15">
        <v>1.06</v>
      </c>
      <c r="X89" s="22">
        <f t="shared" si="11"/>
        <v>12363000</v>
      </c>
      <c r="Y89" s="22" t="s">
        <v>1780</v>
      </c>
      <c r="Z89" s="22" t="s">
        <v>1681</v>
      </c>
    </row>
    <row r="90" spans="1:26" x14ac:dyDescent="0.3">
      <c r="A90" s="11" t="s">
        <v>58</v>
      </c>
      <c r="B90" s="3" t="s">
        <v>60</v>
      </c>
      <c r="C90" s="3" t="s">
        <v>61</v>
      </c>
      <c r="D90" s="3" t="s">
        <v>61</v>
      </c>
      <c r="E90" s="3" t="s">
        <v>44</v>
      </c>
      <c r="F90" s="3">
        <v>0</v>
      </c>
      <c r="G90" s="3">
        <v>4</v>
      </c>
      <c r="H90" s="36">
        <v>4.5199999999999996</v>
      </c>
      <c r="I90" s="11" t="s">
        <v>29</v>
      </c>
      <c r="J90" s="3" t="s">
        <v>30</v>
      </c>
      <c r="K90" s="3" t="s">
        <v>54</v>
      </c>
      <c r="L90" s="3" t="s">
        <v>62</v>
      </c>
      <c r="M90" s="3" t="s">
        <v>63</v>
      </c>
      <c r="N90" s="3" t="s">
        <v>64</v>
      </c>
      <c r="O90" s="3" t="s">
        <v>37</v>
      </c>
      <c r="P90" s="15">
        <v>23089.1731546964</v>
      </c>
      <c r="Q90" s="3" t="s">
        <v>64</v>
      </c>
      <c r="R90" s="3" t="s">
        <v>29</v>
      </c>
      <c r="S90" s="50" t="s">
        <v>1707</v>
      </c>
      <c r="T90" s="3" t="s">
        <v>104</v>
      </c>
      <c r="U90" s="20">
        <v>45820526.399999999</v>
      </c>
      <c r="V90" s="22">
        <f t="shared" si="10"/>
        <v>10137000</v>
      </c>
      <c r="W90" s="15">
        <v>1.06</v>
      </c>
      <c r="X90" s="22">
        <f t="shared" si="11"/>
        <v>48570000</v>
      </c>
      <c r="Y90" s="22" t="s">
        <v>1779</v>
      </c>
      <c r="Z90" s="22" t="s">
        <v>1679</v>
      </c>
    </row>
    <row r="91" spans="1:26" x14ac:dyDescent="0.3">
      <c r="A91" s="11" t="s">
        <v>810</v>
      </c>
      <c r="B91" s="3" t="s">
        <v>60</v>
      </c>
      <c r="C91" s="3" t="s">
        <v>61</v>
      </c>
      <c r="D91" s="3" t="s">
        <v>747</v>
      </c>
      <c r="E91" s="3" t="s">
        <v>44</v>
      </c>
      <c r="F91" s="3">
        <v>2</v>
      </c>
      <c r="G91" s="3">
        <v>4</v>
      </c>
      <c r="H91" s="36">
        <v>3.98</v>
      </c>
      <c r="I91" s="11" t="s">
        <v>230</v>
      </c>
      <c r="J91" s="3" t="s">
        <v>53</v>
      </c>
      <c r="K91" s="3" t="s">
        <v>54</v>
      </c>
      <c r="L91" s="3" t="s">
        <v>62</v>
      </c>
      <c r="M91" s="3" t="s">
        <v>63</v>
      </c>
      <c r="N91" s="3" t="s">
        <v>64</v>
      </c>
      <c r="O91" s="3" t="s">
        <v>37</v>
      </c>
      <c r="P91" s="15">
        <v>21486.380010289198</v>
      </c>
      <c r="Q91" s="3" t="s">
        <v>64</v>
      </c>
      <c r="R91" s="3" t="s">
        <v>230</v>
      </c>
      <c r="S91" s="50"/>
      <c r="T91" s="3" t="s">
        <v>104</v>
      </c>
      <c r="U91" s="20">
        <v>30770678.960999899</v>
      </c>
      <c r="V91" s="22">
        <f t="shared" si="10"/>
        <v>7731000</v>
      </c>
      <c r="W91" s="15">
        <v>1.06</v>
      </c>
      <c r="X91" s="22">
        <f t="shared" si="11"/>
        <v>32617000</v>
      </c>
      <c r="Y91" s="22" t="s">
        <v>1779</v>
      </c>
      <c r="Z91" s="22" t="s">
        <v>1679</v>
      </c>
    </row>
    <row r="92" spans="1:26" x14ac:dyDescent="0.3">
      <c r="A92" s="11" t="s">
        <v>971</v>
      </c>
      <c r="B92" s="3" t="s">
        <v>771</v>
      </c>
      <c r="C92" s="3" t="s">
        <v>908</v>
      </c>
      <c r="D92" s="3" t="s">
        <v>231</v>
      </c>
      <c r="E92" s="3" t="s">
        <v>44</v>
      </c>
      <c r="F92" s="3">
        <v>0</v>
      </c>
      <c r="G92" s="3">
        <v>2</v>
      </c>
      <c r="H92" s="36">
        <v>0.28999999999999998</v>
      </c>
      <c r="I92" s="11" t="s">
        <v>29</v>
      </c>
      <c r="J92" s="3" t="s">
        <v>30</v>
      </c>
      <c r="K92" s="3" t="s">
        <v>54</v>
      </c>
      <c r="L92" s="3" t="s">
        <v>55</v>
      </c>
      <c r="M92" s="3"/>
      <c r="N92" s="3" t="s">
        <v>64</v>
      </c>
      <c r="O92" s="3" t="s">
        <v>37</v>
      </c>
      <c r="P92" s="15">
        <v>1558.19249047524</v>
      </c>
      <c r="Q92" s="3" t="s">
        <v>64</v>
      </c>
      <c r="R92" s="3" t="s">
        <v>29</v>
      </c>
      <c r="S92" s="50" t="s">
        <v>1707</v>
      </c>
      <c r="T92" s="3" t="s">
        <v>39</v>
      </c>
      <c r="U92" s="20">
        <v>2262480.67499999</v>
      </c>
      <c r="V92" s="22">
        <f t="shared" si="10"/>
        <v>7802000</v>
      </c>
      <c r="W92" s="15">
        <v>1.06</v>
      </c>
      <c r="X92" s="22">
        <f t="shared" si="11"/>
        <v>2398000</v>
      </c>
      <c r="Y92" s="22" t="s">
        <v>1782</v>
      </c>
      <c r="Z92" s="22" t="s">
        <v>1625</v>
      </c>
    </row>
    <row r="93" spans="1:26" x14ac:dyDescent="0.3">
      <c r="A93" s="11" t="s">
        <v>772</v>
      </c>
      <c r="B93" s="3" t="s">
        <v>771</v>
      </c>
      <c r="C93" s="3" t="s">
        <v>226</v>
      </c>
      <c r="D93" s="3" t="s">
        <v>770</v>
      </c>
      <c r="E93" s="3" t="s">
        <v>44</v>
      </c>
      <c r="F93" s="3">
        <v>0</v>
      </c>
      <c r="G93" s="3">
        <v>2</v>
      </c>
      <c r="H93" s="36">
        <v>0.25</v>
      </c>
      <c r="I93" s="11" t="s">
        <v>29</v>
      </c>
      <c r="J93" s="3" t="s">
        <v>30</v>
      </c>
      <c r="K93" s="3" t="s">
        <v>54</v>
      </c>
      <c r="L93" s="3" t="s">
        <v>55</v>
      </c>
      <c r="M93" s="3" t="s">
        <v>34</v>
      </c>
      <c r="N93" s="3" t="s">
        <v>64</v>
      </c>
      <c r="O93" s="3" t="s">
        <v>37</v>
      </c>
      <c r="P93" s="15">
        <v>1312.93889419078</v>
      </c>
      <c r="Q93" s="3" t="s">
        <v>64</v>
      </c>
      <c r="R93" s="3" t="s">
        <v>29</v>
      </c>
      <c r="S93" s="50" t="s">
        <v>1707</v>
      </c>
      <c r="T93" s="3" t="s">
        <v>39</v>
      </c>
      <c r="U93" s="20">
        <v>3822812.17499999</v>
      </c>
      <c r="V93" s="22">
        <f t="shared" si="10"/>
        <v>15291000</v>
      </c>
      <c r="W93" s="15">
        <v>1.06</v>
      </c>
      <c r="X93" s="22">
        <f t="shared" si="11"/>
        <v>4052000</v>
      </c>
      <c r="Y93" s="22" t="s">
        <v>1782</v>
      </c>
      <c r="Z93" s="22" t="s">
        <v>1625</v>
      </c>
    </row>
    <row r="94" spans="1:26" x14ac:dyDescent="0.3">
      <c r="A94" s="11" t="s">
        <v>970</v>
      </c>
      <c r="B94" s="3" t="s">
        <v>771</v>
      </c>
      <c r="C94" s="3" t="s">
        <v>969</v>
      </c>
      <c r="D94" s="3" t="s">
        <v>226</v>
      </c>
      <c r="E94" s="3" t="s">
        <v>44</v>
      </c>
      <c r="F94" s="3">
        <v>0</v>
      </c>
      <c r="G94" s="3">
        <v>2</v>
      </c>
      <c r="H94" s="36">
        <v>2.2899999999999996</v>
      </c>
      <c r="I94" s="11" t="s">
        <v>29</v>
      </c>
      <c r="J94" s="3" t="s">
        <v>30</v>
      </c>
      <c r="K94" s="3" t="s">
        <v>54</v>
      </c>
      <c r="L94" s="3" t="s">
        <v>55</v>
      </c>
      <c r="M94" s="3" t="s">
        <v>34</v>
      </c>
      <c r="N94" s="3" t="s">
        <v>64</v>
      </c>
      <c r="O94" s="3" t="s">
        <v>37</v>
      </c>
      <c r="P94" s="15">
        <v>12050.128233424301</v>
      </c>
      <c r="Q94" s="3" t="s">
        <v>64</v>
      </c>
      <c r="R94" s="3" t="s">
        <v>29</v>
      </c>
      <c r="S94" s="50" t="s">
        <v>1707</v>
      </c>
      <c r="T94" s="3" t="s">
        <v>39</v>
      </c>
      <c r="U94" s="20">
        <v>17865795.675000001</v>
      </c>
      <c r="V94" s="22">
        <f t="shared" si="10"/>
        <v>7802000</v>
      </c>
      <c r="W94" s="15">
        <v>1.06</v>
      </c>
      <c r="X94" s="22">
        <f t="shared" si="11"/>
        <v>18938000</v>
      </c>
      <c r="Y94" s="22" t="s">
        <v>1782</v>
      </c>
      <c r="Z94" s="22" t="s">
        <v>1625</v>
      </c>
    </row>
    <row r="95" spans="1:26" x14ac:dyDescent="0.3">
      <c r="A95" s="11" t="s">
        <v>893</v>
      </c>
      <c r="B95" s="3" t="s">
        <v>892</v>
      </c>
      <c r="C95" s="3" t="s">
        <v>344</v>
      </c>
      <c r="D95" s="3" t="s">
        <v>157</v>
      </c>
      <c r="E95" s="3" t="s">
        <v>44</v>
      </c>
      <c r="F95" s="3">
        <v>2</v>
      </c>
      <c r="G95" s="3">
        <v>4</v>
      </c>
      <c r="H95" s="36">
        <v>3.54</v>
      </c>
      <c r="I95" s="11" t="s">
        <v>230</v>
      </c>
      <c r="J95" s="3" t="s">
        <v>53</v>
      </c>
      <c r="K95" s="3" t="s">
        <v>80</v>
      </c>
      <c r="L95" s="3" t="s">
        <v>55</v>
      </c>
      <c r="M95" s="3" t="s">
        <v>63</v>
      </c>
      <c r="N95" s="3" t="s">
        <v>64</v>
      </c>
      <c r="O95" s="3" t="s">
        <v>37</v>
      </c>
      <c r="P95" s="15">
        <v>18681.132030858302</v>
      </c>
      <c r="Q95" s="3" t="s">
        <v>64</v>
      </c>
      <c r="R95" s="3" t="s">
        <v>230</v>
      </c>
      <c r="S95" s="50"/>
      <c r="T95" s="3" t="s">
        <v>104</v>
      </c>
      <c r="U95" s="20">
        <v>26546176.800000001</v>
      </c>
      <c r="V95" s="22">
        <f t="shared" si="10"/>
        <v>7499000</v>
      </c>
      <c r="W95" s="15">
        <v>1.06</v>
      </c>
      <c r="X95" s="22">
        <f t="shared" si="11"/>
        <v>28139000</v>
      </c>
      <c r="Y95" s="22" t="s">
        <v>1777</v>
      </c>
      <c r="Z95" s="22" t="s">
        <v>1625</v>
      </c>
    </row>
    <row r="96" spans="1:26" x14ac:dyDescent="0.3">
      <c r="A96" s="11" t="s">
        <v>968</v>
      </c>
      <c r="B96" s="3" t="s">
        <v>761</v>
      </c>
      <c r="C96" s="3" t="s">
        <v>374</v>
      </c>
      <c r="D96" s="18" t="s">
        <v>969</v>
      </c>
      <c r="E96" s="3" t="s">
        <v>44</v>
      </c>
      <c r="F96" s="3">
        <v>2</v>
      </c>
      <c r="G96" s="3">
        <v>4</v>
      </c>
      <c r="H96" s="38">
        <v>0.99</v>
      </c>
      <c r="I96" s="11" t="s">
        <v>230</v>
      </c>
      <c r="J96" s="3" t="s">
        <v>53</v>
      </c>
      <c r="K96" s="3" t="s">
        <v>80</v>
      </c>
      <c r="L96" s="3" t="s">
        <v>55</v>
      </c>
      <c r="M96" s="3" t="s">
        <v>63</v>
      </c>
      <c r="N96" s="3" t="s">
        <v>64</v>
      </c>
      <c r="O96" s="3" t="s">
        <v>37</v>
      </c>
      <c r="P96" s="15">
        <v>5206.0273323688498</v>
      </c>
      <c r="Q96" s="3" t="s">
        <v>38</v>
      </c>
      <c r="R96" s="3" t="s">
        <v>230</v>
      </c>
      <c r="S96" s="50"/>
      <c r="T96" s="3" t="s">
        <v>39</v>
      </c>
      <c r="U96" s="20">
        <v>11800932</v>
      </c>
      <c r="V96" s="22">
        <f t="shared" si="10"/>
        <v>11920000</v>
      </c>
      <c r="W96" s="15">
        <v>1.06</v>
      </c>
      <c r="X96" s="22">
        <f t="shared" si="11"/>
        <v>12509000</v>
      </c>
      <c r="Y96" s="22" t="s">
        <v>1777</v>
      </c>
      <c r="Z96" s="22" t="s">
        <v>1625</v>
      </c>
    </row>
    <row r="97" spans="1:26" x14ac:dyDescent="0.3">
      <c r="A97" s="11" t="s">
        <v>762</v>
      </c>
      <c r="B97" s="18" t="s">
        <v>1601</v>
      </c>
      <c r="C97" s="18" t="s">
        <v>969</v>
      </c>
      <c r="D97" s="3" t="s">
        <v>344</v>
      </c>
      <c r="E97" s="3" t="s">
        <v>44</v>
      </c>
      <c r="F97" s="3">
        <v>2</v>
      </c>
      <c r="G97" s="3">
        <v>4</v>
      </c>
      <c r="H97" s="38">
        <v>0.51</v>
      </c>
      <c r="I97" s="18" t="s">
        <v>29</v>
      </c>
      <c r="J97" s="3" t="s">
        <v>53</v>
      </c>
      <c r="K97" s="3" t="s">
        <v>80</v>
      </c>
      <c r="L97" s="3" t="s">
        <v>55</v>
      </c>
      <c r="M97" s="3" t="s">
        <v>63</v>
      </c>
      <c r="N97" s="3" t="s">
        <v>64</v>
      </c>
      <c r="O97" s="3" t="s">
        <v>158</v>
      </c>
      <c r="P97" s="15">
        <v>2702.2388696940202</v>
      </c>
      <c r="Q97" s="3" t="s">
        <v>38</v>
      </c>
      <c r="R97" s="18" t="s">
        <v>29</v>
      </c>
      <c r="S97" s="50"/>
      <c r="T97" s="3" t="s">
        <v>39</v>
      </c>
      <c r="U97" s="23" t="s">
        <v>64</v>
      </c>
      <c r="V97" s="5">
        <f>VLOOKUP(I97,AB:AC,2,FALSE)</f>
        <v>17392000</v>
      </c>
      <c r="W97" s="15">
        <v>1.06</v>
      </c>
      <c r="X97" s="5">
        <f>V97*H97*W97</f>
        <v>9402115.2000000011</v>
      </c>
      <c r="Y97" s="22" t="s">
        <v>1777</v>
      </c>
      <c r="Z97" s="22" t="s">
        <v>1625</v>
      </c>
    </row>
    <row r="98" spans="1:26" x14ac:dyDescent="0.3">
      <c r="A98" s="11" t="s">
        <v>891</v>
      </c>
      <c r="B98" s="3" t="s">
        <v>890</v>
      </c>
      <c r="C98" s="3" t="s">
        <v>374</v>
      </c>
      <c r="D98" s="3" t="s">
        <v>836</v>
      </c>
      <c r="E98" s="3" t="s">
        <v>44</v>
      </c>
      <c r="F98" s="3">
        <v>2</v>
      </c>
      <c r="G98" s="3">
        <v>4</v>
      </c>
      <c r="H98" s="38">
        <v>1.79</v>
      </c>
      <c r="I98" s="11" t="s">
        <v>230</v>
      </c>
      <c r="J98" s="3" t="s">
        <v>53</v>
      </c>
      <c r="K98" s="3" t="s">
        <v>80</v>
      </c>
      <c r="L98" s="3" t="s">
        <v>55</v>
      </c>
      <c r="M98" s="3" t="s">
        <v>63</v>
      </c>
      <c r="N98" s="3" t="s">
        <v>64</v>
      </c>
      <c r="O98" s="3" t="s">
        <v>158</v>
      </c>
      <c r="P98" s="15">
        <v>9465.29307151789</v>
      </c>
      <c r="Q98" s="3" t="s">
        <v>64</v>
      </c>
      <c r="R98" s="3" t="s">
        <v>230</v>
      </c>
      <c r="S98" s="50"/>
      <c r="T98" s="3" t="s">
        <v>39</v>
      </c>
      <c r="U98" s="23" t="s">
        <v>64</v>
      </c>
      <c r="V98" s="5">
        <f>VLOOKUP(I98,AB:AC,2,FALSE)</f>
        <v>10753000</v>
      </c>
      <c r="W98" s="15">
        <v>1.06</v>
      </c>
      <c r="X98" s="5">
        <f>V98*H98*W98</f>
        <v>20402742.199999999</v>
      </c>
      <c r="Y98" s="22" t="s">
        <v>1777</v>
      </c>
      <c r="Z98" s="22" t="s">
        <v>1625</v>
      </c>
    </row>
    <row r="99" spans="1:26" x14ac:dyDescent="0.3">
      <c r="A99" s="11" t="s">
        <v>233</v>
      </c>
      <c r="B99" s="3" t="s">
        <v>232</v>
      </c>
      <c r="C99" s="3" t="s">
        <v>231</v>
      </c>
      <c r="D99" s="3" t="s">
        <v>226</v>
      </c>
      <c r="E99" s="3" t="s">
        <v>44</v>
      </c>
      <c r="F99" s="3">
        <v>2</v>
      </c>
      <c r="G99" s="3">
        <v>4</v>
      </c>
      <c r="H99" s="38">
        <v>1.22</v>
      </c>
      <c r="I99" s="11" t="s">
        <v>230</v>
      </c>
      <c r="J99" s="3" t="s">
        <v>53</v>
      </c>
      <c r="K99" s="3" t="s">
        <v>80</v>
      </c>
      <c r="L99" s="3" t="s">
        <v>55</v>
      </c>
      <c r="M99" s="3" t="s">
        <v>63</v>
      </c>
      <c r="N99" s="3" t="s">
        <v>64</v>
      </c>
      <c r="O99" s="3" t="s">
        <v>158</v>
      </c>
      <c r="P99" s="15">
        <v>6442.20772514704</v>
      </c>
      <c r="Q99" s="3" t="s">
        <v>64</v>
      </c>
      <c r="R99" s="3" t="s">
        <v>230</v>
      </c>
      <c r="S99" s="50"/>
      <c r="T99" s="3" t="s">
        <v>104</v>
      </c>
      <c r="U99" s="23" t="s">
        <v>64</v>
      </c>
      <c r="V99" s="5">
        <f>VLOOKUP(I99,AB:AC,2,FALSE)</f>
        <v>10753000</v>
      </c>
      <c r="W99" s="15">
        <v>1.06</v>
      </c>
      <c r="X99" s="5">
        <f>V99*H99*W99</f>
        <v>13905779.600000001</v>
      </c>
      <c r="Y99" s="22" t="s">
        <v>1785</v>
      </c>
      <c r="Z99" s="5"/>
    </row>
    <row r="100" spans="1:26" x14ac:dyDescent="0.3">
      <c r="A100" s="11" t="s">
        <v>889</v>
      </c>
      <c r="B100" s="3" t="s">
        <v>888</v>
      </c>
      <c r="C100" s="3" t="s">
        <v>52</v>
      </c>
      <c r="D100" s="3" t="s">
        <v>836</v>
      </c>
      <c r="E100" s="3" t="s">
        <v>44</v>
      </c>
      <c r="F100" s="3">
        <v>2</v>
      </c>
      <c r="G100" s="3">
        <v>3</v>
      </c>
      <c r="H100" s="38">
        <v>1.54</v>
      </c>
      <c r="I100" s="11" t="s">
        <v>242</v>
      </c>
      <c r="J100" s="3" t="s">
        <v>53</v>
      </c>
      <c r="K100" s="3" t="s">
        <v>53</v>
      </c>
      <c r="L100" s="3" t="s">
        <v>55</v>
      </c>
      <c r="M100" s="3" t="s">
        <v>63</v>
      </c>
      <c r="N100" s="3" t="s">
        <v>64</v>
      </c>
      <c r="O100" s="3" t="s">
        <v>37</v>
      </c>
      <c r="P100" s="15">
        <v>8120.5157606172097</v>
      </c>
      <c r="Q100" s="3" t="s">
        <v>64</v>
      </c>
      <c r="R100" s="3" t="s">
        <v>230</v>
      </c>
      <c r="S100" s="50"/>
      <c r="T100" s="3" t="s">
        <v>104</v>
      </c>
      <c r="U100" s="20">
        <v>11709859.59</v>
      </c>
      <c r="V100" s="22">
        <f t="shared" ref="V100:V117" si="12">ROUND(U100/H100,-3)</f>
        <v>7604000</v>
      </c>
      <c r="W100" s="15">
        <v>1.06</v>
      </c>
      <c r="X100" s="22">
        <f t="shared" ref="X100:X117" si="13">ROUND(U100*W100,-3)</f>
        <v>12412000</v>
      </c>
      <c r="Y100" s="22" t="s">
        <v>1781</v>
      </c>
      <c r="Z100" s="22" t="s">
        <v>1625</v>
      </c>
    </row>
    <row r="101" spans="1:26" x14ac:dyDescent="0.3">
      <c r="A101" s="11" t="s">
        <v>887</v>
      </c>
      <c r="B101" s="3" t="s">
        <v>157</v>
      </c>
      <c r="C101" s="3" t="s">
        <v>340</v>
      </c>
      <c r="D101" s="3" t="s">
        <v>807</v>
      </c>
      <c r="E101" s="3" t="s">
        <v>44</v>
      </c>
      <c r="F101" s="3">
        <v>2</v>
      </c>
      <c r="G101" s="3">
        <v>4</v>
      </c>
      <c r="H101" s="38">
        <v>2.37</v>
      </c>
      <c r="I101" s="11" t="s">
        <v>230</v>
      </c>
      <c r="J101" s="3" t="s">
        <v>53</v>
      </c>
      <c r="K101" s="3" t="s">
        <v>54</v>
      </c>
      <c r="L101" s="3" t="s">
        <v>55</v>
      </c>
      <c r="M101" s="3" t="s">
        <v>63</v>
      </c>
      <c r="N101" s="3" t="s">
        <v>64</v>
      </c>
      <c r="O101" s="3" t="s">
        <v>37</v>
      </c>
      <c r="P101" s="15">
        <v>12494.4243192003</v>
      </c>
      <c r="Q101" s="3" t="s">
        <v>64</v>
      </c>
      <c r="R101" s="3" t="s">
        <v>230</v>
      </c>
      <c r="S101" s="50"/>
      <c r="T101" s="3" t="s">
        <v>39</v>
      </c>
      <c r="U101" s="20">
        <v>21426721.800000001</v>
      </c>
      <c r="V101" s="22">
        <f t="shared" si="12"/>
        <v>9041000</v>
      </c>
      <c r="W101" s="15">
        <v>1.06</v>
      </c>
      <c r="X101" s="22">
        <f t="shared" si="13"/>
        <v>22712000</v>
      </c>
      <c r="Y101" s="22" t="s">
        <v>1777</v>
      </c>
      <c r="Z101" s="22"/>
    </row>
    <row r="102" spans="1:26" x14ac:dyDescent="0.3">
      <c r="A102" s="11" t="s">
        <v>809</v>
      </c>
      <c r="B102" s="3" t="s">
        <v>808</v>
      </c>
      <c r="C102" s="3" t="s">
        <v>807</v>
      </c>
      <c r="D102" s="3" t="s">
        <v>157</v>
      </c>
      <c r="E102" s="3" t="s">
        <v>44</v>
      </c>
      <c r="F102" s="3">
        <v>2</v>
      </c>
      <c r="G102" s="3">
        <v>3</v>
      </c>
      <c r="H102" s="36">
        <v>1.42</v>
      </c>
      <c r="I102" s="11" t="s">
        <v>242</v>
      </c>
      <c r="J102" s="3" t="s">
        <v>53</v>
      </c>
      <c r="K102" s="3" t="s">
        <v>53</v>
      </c>
      <c r="L102" s="3" t="s">
        <v>55</v>
      </c>
      <c r="M102" s="3" t="s">
        <v>63</v>
      </c>
      <c r="N102" s="3" t="s">
        <v>64</v>
      </c>
      <c r="O102" s="3" t="s">
        <v>37</v>
      </c>
      <c r="P102" s="15">
        <v>7476.2426816873704</v>
      </c>
      <c r="Q102" s="3" t="s">
        <v>64</v>
      </c>
      <c r="R102" s="3" t="s">
        <v>230</v>
      </c>
      <c r="S102" s="50"/>
      <c r="T102" s="3" t="s">
        <v>104</v>
      </c>
      <c r="U102" s="20">
        <v>9696103.5600000005</v>
      </c>
      <c r="V102" s="22">
        <f t="shared" si="12"/>
        <v>6828000</v>
      </c>
      <c r="W102" s="15">
        <v>1.06</v>
      </c>
      <c r="X102" s="22">
        <f t="shared" si="13"/>
        <v>10278000</v>
      </c>
      <c r="Y102" s="22" t="s">
        <v>1783</v>
      </c>
      <c r="Z102" s="22"/>
    </row>
    <row r="103" spans="1:26" x14ac:dyDescent="0.3">
      <c r="A103" s="11" t="s">
        <v>886</v>
      </c>
      <c r="B103" s="3" t="s">
        <v>885</v>
      </c>
      <c r="C103" s="3" t="s">
        <v>884</v>
      </c>
      <c r="D103" s="3" t="s">
        <v>883</v>
      </c>
      <c r="E103" s="3" t="s">
        <v>44</v>
      </c>
      <c r="F103" s="3">
        <v>2</v>
      </c>
      <c r="G103" s="3">
        <v>4</v>
      </c>
      <c r="H103" s="36">
        <v>2.88</v>
      </c>
      <c r="I103" s="11" t="s">
        <v>230</v>
      </c>
      <c r="J103" s="3" t="s">
        <v>53</v>
      </c>
      <c r="K103" s="3" t="s">
        <v>54</v>
      </c>
      <c r="L103" s="3" t="s">
        <v>62</v>
      </c>
      <c r="M103" s="3" t="s">
        <v>63</v>
      </c>
      <c r="N103" s="3" t="s">
        <v>64</v>
      </c>
      <c r="O103" s="3" t="s">
        <v>37</v>
      </c>
      <c r="P103" s="15">
        <v>15217.757749640499</v>
      </c>
      <c r="Q103" s="3" t="s">
        <v>64</v>
      </c>
      <c r="R103" s="3" t="s">
        <v>230</v>
      </c>
      <c r="S103" s="50"/>
      <c r="T103" s="3" t="s">
        <v>39</v>
      </c>
      <c r="U103" s="20">
        <v>24214301.100000001</v>
      </c>
      <c r="V103" s="22">
        <f t="shared" si="12"/>
        <v>8408000</v>
      </c>
      <c r="W103" s="15">
        <v>1.06</v>
      </c>
      <c r="X103" s="22">
        <f t="shared" si="13"/>
        <v>25667000</v>
      </c>
      <c r="Y103" s="22" t="s">
        <v>1786</v>
      </c>
      <c r="Z103" s="22" t="s">
        <v>1679</v>
      </c>
    </row>
    <row r="104" spans="1:26" x14ac:dyDescent="0.3">
      <c r="A104" s="11" t="s">
        <v>806</v>
      </c>
      <c r="B104" s="3" t="s">
        <v>805</v>
      </c>
      <c r="C104" s="3" t="s">
        <v>61</v>
      </c>
      <c r="D104" s="3" t="s">
        <v>734</v>
      </c>
      <c r="E104" s="3" t="s">
        <v>44</v>
      </c>
      <c r="F104" s="3">
        <v>0</v>
      </c>
      <c r="G104" s="3">
        <v>2</v>
      </c>
      <c r="H104" s="36">
        <v>1.96</v>
      </c>
      <c r="I104" s="11" t="s">
        <v>29</v>
      </c>
      <c r="J104" s="3" t="s">
        <v>30</v>
      </c>
      <c r="K104" s="3" t="s">
        <v>53</v>
      </c>
      <c r="L104" s="3" t="s">
        <v>55</v>
      </c>
      <c r="M104" s="3" t="s">
        <v>63</v>
      </c>
      <c r="N104" s="3" t="s">
        <v>64</v>
      </c>
      <c r="O104" s="3" t="s">
        <v>37</v>
      </c>
      <c r="P104" s="15">
        <v>10296.169345209501</v>
      </c>
      <c r="Q104" s="3" t="s">
        <v>64</v>
      </c>
      <c r="R104" s="3" t="s">
        <v>29</v>
      </c>
      <c r="S104" s="50" t="s">
        <v>1707</v>
      </c>
      <c r="T104" s="3" t="s">
        <v>104</v>
      </c>
      <c r="U104" s="20">
        <v>10443232.800000001</v>
      </c>
      <c r="V104" s="22">
        <f t="shared" si="12"/>
        <v>5328000</v>
      </c>
      <c r="W104" s="15">
        <v>1.06</v>
      </c>
      <c r="X104" s="22">
        <f t="shared" si="13"/>
        <v>11070000</v>
      </c>
      <c r="Y104" s="22" t="s">
        <v>1787</v>
      </c>
      <c r="Z104" s="22" t="s">
        <v>1679</v>
      </c>
    </row>
    <row r="105" spans="1:26" x14ac:dyDescent="0.3">
      <c r="A105" s="11" t="s">
        <v>675</v>
      </c>
      <c r="B105" s="3" t="s">
        <v>674</v>
      </c>
      <c r="C105" s="3" t="s">
        <v>673</v>
      </c>
      <c r="D105" s="3" t="s">
        <v>672</v>
      </c>
      <c r="E105" s="3" t="s">
        <v>44</v>
      </c>
      <c r="F105" s="3">
        <v>0</v>
      </c>
      <c r="G105" s="3">
        <v>4</v>
      </c>
      <c r="H105" s="36">
        <v>0.79</v>
      </c>
      <c r="I105" s="11" t="s">
        <v>29</v>
      </c>
      <c r="J105" s="3" t="s">
        <v>30</v>
      </c>
      <c r="K105" s="3" t="s">
        <v>53</v>
      </c>
      <c r="L105" s="3" t="s">
        <v>55</v>
      </c>
      <c r="M105" s="3" t="s">
        <v>34</v>
      </c>
      <c r="N105" s="3" t="s">
        <v>64</v>
      </c>
      <c r="O105" s="3" t="s">
        <v>37</v>
      </c>
      <c r="P105" s="15">
        <v>4168.12944084214</v>
      </c>
      <c r="Q105" s="3" t="s">
        <v>38</v>
      </c>
      <c r="R105" s="3" t="s">
        <v>29</v>
      </c>
      <c r="S105" s="50" t="s">
        <v>1707</v>
      </c>
      <c r="T105" s="3" t="s">
        <v>39</v>
      </c>
      <c r="U105" s="20">
        <v>9979963.9499999993</v>
      </c>
      <c r="V105" s="22">
        <f t="shared" si="12"/>
        <v>12633000</v>
      </c>
      <c r="W105" s="15">
        <v>1.06</v>
      </c>
      <c r="X105" s="22">
        <f t="shared" si="13"/>
        <v>10579000</v>
      </c>
      <c r="Y105" s="22" t="s">
        <v>1779</v>
      </c>
      <c r="Z105" s="22" t="s">
        <v>1680</v>
      </c>
    </row>
    <row r="106" spans="1:26" x14ac:dyDescent="0.3">
      <c r="A106" s="11" t="s">
        <v>804</v>
      </c>
      <c r="B106" s="3" t="s">
        <v>803</v>
      </c>
      <c r="C106" s="3" t="s">
        <v>61</v>
      </c>
      <c r="D106" s="3" t="s">
        <v>802</v>
      </c>
      <c r="E106" s="3" t="s">
        <v>44</v>
      </c>
      <c r="F106" s="3">
        <v>2</v>
      </c>
      <c r="G106" s="3">
        <v>3</v>
      </c>
      <c r="H106" s="36">
        <v>2.14</v>
      </c>
      <c r="I106" s="11" t="s">
        <v>242</v>
      </c>
      <c r="J106" s="3" t="s">
        <v>53</v>
      </c>
      <c r="K106" s="3" t="s">
        <v>53</v>
      </c>
      <c r="L106" s="3" t="s">
        <v>55</v>
      </c>
      <c r="M106" s="3" t="s">
        <v>63</v>
      </c>
      <c r="N106" s="3" t="s">
        <v>64</v>
      </c>
      <c r="O106" s="3" t="s">
        <v>37</v>
      </c>
      <c r="P106" s="15">
        <v>11273.2944254548</v>
      </c>
      <c r="Q106" s="3" t="s">
        <v>64</v>
      </c>
      <c r="R106" s="3" t="s">
        <v>230</v>
      </c>
      <c r="S106" s="50"/>
      <c r="T106" s="3" t="s">
        <v>104</v>
      </c>
      <c r="U106" s="20">
        <v>12669228</v>
      </c>
      <c r="V106" s="22">
        <f t="shared" si="12"/>
        <v>5920000</v>
      </c>
      <c r="W106" s="15">
        <v>1.06</v>
      </c>
      <c r="X106" s="22">
        <f t="shared" si="13"/>
        <v>13429000</v>
      </c>
      <c r="Y106" s="22" t="s">
        <v>1783</v>
      </c>
      <c r="Z106" s="22"/>
    </row>
    <row r="107" spans="1:26" x14ac:dyDescent="0.3">
      <c r="A107" s="11" t="s">
        <v>882</v>
      </c>
      <c r="B107" s="3" t="s">
        <v>522</v>
      </c>
      <c r="C107" s="3" t="s">
        <v>881</v>
      </c>
      <c r="D107" s="3" t="s">
        <v>880</v>
      </c>
      <c r="E107" s="3" t="s">
        <v>44</v>
      </c>
      <c r="F107" s="3">
        <v>3</v>
      </c>
      <c r="G107" s="3">
        <v>4</v>
      </c>
      <c r="H107" s="36">
        <v>0.34</v>
      </c>
      <c r="I107" s="11" t="s">
        <v>230</v>
      </c>
      <c r="J107" s="3" t="s">
        <v>53</v>
      </c>
      <c r="K107" s="3" t="s">
        <v>54</v>
      </c>
      <c r="L107" s="3" t="s">
        <v>55</v>
      </c>
      <c r="M107" s="3" t="s">
        <v>34</v>
      </c>
      <c r="N107" s="3" t="s">
        <v>64</v>
      </c>
      <c r="O107" s="3" t="s">
        <v>37</v>
      </c>
      <c r="P107" s="15">
        <v>1763.42263290304</v>
      </c>
      <c r="Q107" s="3" t="s">
        <v>64</v>
      </c>
      <c r="R107" s="3" t="s">
        <v>230</v>
      </c>
      <c r="S107" s="50"/>
      <c r="T107" s="3" t="s">
        <v>39</v>
      </c>
      <c r="U107" s="20">
        <v>4022578.56</v>
      </c>
      <c r="V107" s="22">
        <f t="shared" si="12"/>
        <v>11831000</v>
      </c>
      <c r="W107" s="15">
        <v>1.06</v>
      </c>
      <c r="X107" s="22">
        <f t="shared" si="13"/>
        <v>4264000</v>
      </c>
      <c r="Y107" s="22" t="s">
        <v>1788</v>
      </c>
      <c r="Z107" s="22" t="s">
        <v>1683</v>
      </c>
    </row>
    <row r="108" spans="1:26" x14ac:dyDescent="0.3">
      <c r="A108" s="11" t="s">
        <v>89</v>
      </c>
      <c r="B108" s="3" t="s">
        <v>90</v>
      </c>
      <c r="C108" s="3" t="s">
        <v>91</v>
      </c>
      <c r="D108" s="3" t="s">
        <v>91</v>
      </c>
      <c r="E108" s="3" t="s">
        <v>44</v>
      </c>
      <c r="F108" s="3">
        <v>2</v>
      </c>
      <c r="G108" s="3">
        <v>4</v>
      </c>
      <c r="H108" s="39">
        <v>1</v>
      </c>
      <c r="I108" s="11" t="s">
        <v>59</v>
      </c>
      <c r="J108" s="3" t="s">
        <v>53</v>
      </c>
      <c r="K108" s="3" t="s">
        <v>59</v>
      </c>
      <c r="L108" s="3" t="s">
        <v>55</v>
      </c>
      <c r="M108" s="3" t="s">
        <v>34</v>
      </c>
      <c r="N108" s="3" t="s">
        <v>92</v>
      </c>
      <c r="O108" s="3" t="s">
        <v>37</v>
      </c>
      <c r="P108" s="15">
        <v>340.13721750989703</v>
      </c>
      <c r="Q108" s="3" t="s">
        <v>64</v>
      </c>
      <c r="R108" s="3" t="s">
        <v>234</v>
      </c>
      <c r="S108" s="50"/>
      <c r="T108" s="3" t="s">
        <v>88</v>
      </c>
      <c r="U108" s="20">
        <v>10890000</v>
      </c>
      <c r="V108" s="22">
        <f t="shared" si="12"/>
        <v>10890000</v>
      </c>
      <c r="W108" s="15">
        <v>1.06</v>
      </c>
      <c r="X108" s="22">
        <f t="shared" si="13"/>
        <v>11543000</v>
      </c>
      <c r="Y108" s="22"/>
      <c r="Z108" s="22" t="s">
        <v>1683</v>
      </c>
    </row>
    <row r="109" spans="1:26" x14ac:dyDescent="0.3">
      <c r="A109" s="11" t="s">
        <v>671</v>
      </c>
      <c r="B109" s="3" t="s">
        <v>670</v>
      </c>
      <c r="C109" s="3" t="s">
        <v>527</v>
      </c>
      <c r="D109" s="3" t="s">
        <v>669</v>
      </c>
      <c r="E109" s="3" t="s">
        <v>44</v>
      </c>
      <c r="F109" s="3">
        <v>2</v>
      </c>
      <c r="G109" s="3">
        <v>4</v>
      </c>
      <c r="H109" s="36">
        <v>1.07</v>
      </c>
      <c r="I109" s="11" t="s">
        <v>230</v>
      </c>
      <c r="J109" s="3" t="s">
        <v>53</v>
      </c>
      <c r="K109" s="3" t="s">
        <v>54</v>
      </c>
      <c r="L109" s="3" t="s">
        <v>62</v>
      </c>
      <c r="M109" s="3" t="s">
        <v>34</v>
      </c>
      <c r="N109" s="3" t="s">
        <v>64</v>
      </c>
      <c r="O109" s="3" t="s">
        <v>37</v>
      </c>
      <c r="P109" s="15">
        <v>5630.5534528011203</v>
      </c>
      <c r="Q109" s="3" t="s">
        <v>38</v>
      </c>
      <c r="R109" s="3" t="s">
        <v>230</v>
      </c>
      <c r="S109" s="50"/>
      <c r="T109" s="3" t="s">
        <v>104</v>
      </c>
      <c r="U109" s="20">
        <v>10104794.699999999</v>
      </c>
      <c r="V109" s="22">
        <f t="shared" si="12"/>
        <v>9444000</v>
      </c>
      <c r="W109" s="15">
        <v>1.06</v>
      </c>
      <c r="X109" s="22">
        <f t="shared" si="13"/>
        <v>10711000</v>
      </c>
      <c r="Y109" s="22" t="s">
        <v>1777</v>
      </c>
      <c r="Z109" s="22" t="s">
        <v>1683</v>
      </c>
    </row>
    <row r="110" spans="1:26" x14ac:dyDescent="0.3">
      <c r="A110" s="11" t="s">
        <v>1000</v>
      </c>
      <c r="B110" s="3" t="s">
        <v>326</v>
      </c>
      <c r="C110" s="3" t="s">
        <v>669</v>
      </c>
      <c r="D110" s="3" t="s">
        <v>999</v>
      </c>
      <c r="E110" s="3" t="s">
        <v>44</v>
      </c>
      <c r="F110" s="3">
        <v>2</v>
      </c>
      <c r="G110" s="3">
        <v>3</v>
      </c>
      <c r="H110" s="36">
        <v>0.7</v>
      </c>
      <c r="I110" s="11" t="s">
        <v>242</v>
      </c>
      <c r="J110" s="3" t="s">
        <v>53</v>
      </c>
      <c r="K110" s="3" t="s">
        <v>54</v>
      </c>
      <c r="L110" s="3" t="s">
        <v>62</v>
      </c>
      <c r="M110" s="3" t="s">
        <v>34</v>
      </c>
      <c r="N110" s="3" t="s">
        <v>998</v>
      </c>
      <c r="O110" s="3" t="s">
        <v>37</v>
      </c>
      <c r="P110" s="15">
        <v>3688.7157505066798</v>
      </c>
      <c r="Q110" s="3" t="s">
        <v>38</v>
      </c>
      <c r="R110" s="3" t="s">
        <v>230</v>
      </c>
      <c r="S110" s="50"/>
      <c r="T110" s="3" t="s">
        <v>39</v>
      </c>
      <c r="U110" s="20">
        <v>2547625</v>
      </c>
      <c r="V110" s="22">
        <f t="shared" si="12"/>
        <v>3639000</v>
      </c>
      <c r="W110" s="15">
        <v>1.06</v>
      </c>
      <c r="X110" s="22">
        <f t="shared" si="13"/>
        <v>2700000</v>
      </c>
      <c r="Y110" s="22" t="s">
        <v>1781</v>
      </c>
      <c r="Z110" s="22" t="s">
        <v>1683</v>
      </c>
    </row>
    <row r="111" spans="1:26" x14ac:dyDescent="0.3">
      <c r="A111" s="11" t="s">
        <v>107</v>
      </c>
      <c r="B111" s="3" t="s">
        <v>334</v>
      </c>
      <c r="C111" s="3" t="s">
        <v>333</v>
      </c>
      <c r="D111" s="3"/>
      <c r="E111" s="3" t="s">
        <v>44</v>
      </c>
      <c r="F111" s="3">
        <v>3</v>
      </c>
      <c r="G111" s="3">
        <v>3</v>
      </c>
      <c r="H111" s="39">
        <v>1</v>
      </c>
      <c r="I111" s="11" t="s">
        <v>59</v>
      </c>
      <c r="J111" s="3"/>
      <c r="K111" s="3"/>
      <c r="L111" s="3"/>
      <c r="M111" s="3"/>
      <c r="N111" s="3" t="s">
        <v>332</v>
      </c>
      <c r="O111" s="3" t="s">
        <v>37</v>
      </c>
      <c r="P111" s="15">
        <v>1228.2835487334901</v>
      </c>
      <c r="Q111" s="3" t="s">
        <v>38</v>
      </c>
      <c r="R111" s="3" t="s">
        <v>234</v>
      </c>
      <c r="S111" s="50"/>
      <c r="T111" s="3" t="s">
        <v>39</v>
      </c>
      <c r="U111" s="20">
        <v>893000</v>
      </c>
      <c r="V111" s="22">
        <f t="shared" si="12"/>
        <v>893000</v>
      </c>
      <c r="W111" s="15">
        <v>1.06</v>
      </c>
      <c r="X111" s="22">
        <f t="shared" si="13"/>
        <v>947000</v>
      </c>
      <c r="Y111" s="22" t="s">
        <v>1780</v>
      </c>
      <c r="Z111" s="22" t="s">
        <v>1683</v>
      </c>
    </row>
    <row r="112" spans="1:26" x14ac:dyDescent="0.3">
      <c r="A112" s="11" t="s">
        <v>879</v>
      </c>
      <c r="B112" s="3" t="s">
        <v>878</v>
      </c>
      <c r="C112" s="3" t="s">
        <v>679</v>
      </c>
      <c r="D112" s="3" t="s">
        <v>877</v>
      </c>
      <c r="E112" s="3" t="s">
        <v>44</v>
      </c>
      <c r="F112" s="3">
        <v>2</v>
      </c>
      <c r="G112" s="3">
        <v>3</v>
      </c>
      <c r="H112" s="36">
        <v>0.71</v>
      </c>
      <c r="I112" s="11" t="s">
        <v>242</v>
      </c>
      <c r="J112" s="3" t="s">
        <v>53</v>
      </c>
      <c r="K112" s="3" t="s">
        <v>53</v>
      </c>
      <c r="L112" s="3" t="s">
        <v>62</v>
      </c>
      <c r="M112" s="3" t="s">
        <v>34</v>
      </c>
      <c r="N112" s="3" t="s">
        <v>64</v>
      </c>
      <c r="O112" s="3" t="s">
        <v>37</v>
      </c>
      <c r="P112" s="15">
        <v>3465.3146274722899</v>
      </c>
      <c r="Q112" s="3" t="s">
        <v>64</v>
      </c>
      <c r="R112" s="3" t="s">
        <v>230</v>
      </c>
      <c r="S112" s="50"/>
      <c r="T112" s="3" t="s">
        <v>104</v>
      </c>
      <c r="U112" s="20">
        <v>5172498.92</v>
      </c>
      <c r="V112" s="22">
        <f t="shared" si="12"/>
        <v>7285000</v>
      </c>
      <c r="W112" s="15">
        <v>1.06</v>
      </c>
      <c r="X112" s="22">
        <f t="shared" si="13"/>
        <v>5483000</v>
      </c>
      <c r="Y112" s="22" t="s">
        <v>1780</v>
      </c>
      <c r="Z112" s="22" t="s">
        <v>1683</v>
      </c>
    </row>
    <row r="113" spans="1:26" x14ac:dyDescent="0.3">
      <c r="A113" s="11" t="s">
        <v>876</v>
      </c>
      <c r="B113" s="3" t="s">
        <v>875</v>
      </c>
      <c r="C113" s="3" t="s">
        <v>326</v>
      </c>
      <c r="D113" s="3" t="s">
        <v>716</v>
      </c>
      <c r="E113" s="3" t="s">
        <v>44</v>
      </c>
      <c r="F113" s="3">
        <v>2</v>
      </c>
      <c r="G113" s="3">
        <v>3</v>
      </c>
      <c r="H113" s="36">
        <v>3.85</v>
      </c>
      <c r="I113" s="11" t="s">
        <v>242</v>
      </c>
      <c r="J113" s="3" t="s">
        <v>53</v>
      </c>
      <c r="K113" s="3" t="s">
        <v>53</v>
      </c>
      <c r="L113" s="3" t="s">
        <v>55</v>
      </c>
      <c r="M113" s="3" t="s">
        <v>63</v>
      </c>
      <c r="N113" s="3" t="s">
        <v>64</v>
      </c>
      <c r="O113" s="3" t="s">
        <v>37</v>
      </c>
      <c r="P113" s="15">
        <v>20345.319255555602</v>
      </c>
      <c r="Q113" s="3" t="s">
        <v>64</v>
      </c>
      <c r="R113" s="3" t="s">
        <v>230</v>
      </c>
      <c r="S113" s="50" t="s">
        <v>1723</v>
      </c>
      <c r="T113" s="3" t="s">
        <v>39</v>
      </c>
      <c r="U113" s="20">
        <v>25186010.850000001</v>
      </c>
      <c r="V113" s="22">
        <f t="shared" si="12"/>
        <v>6542000</v>
      </c>
      <c r="W113" s="15">
        <v>1.06</v>
      </c>
      <c r="X113" s="22">
        <f t="shared" si="13"/>
        <v>26697000</v>
      </c>
      <c r="Y113" s="22" t="s">
        <v>1780</v>
      </c>
      <c r="Z113" s="22" t="s">
        <v>1690</v>
      </c>
    </row>
    <row r="114" spans="1:26" x14ac:dyDescent="0.3">
      <c r="A114" s="11" t="s">
        <v>967</v>
      </c>
      <c r="B114" s="3" t="s">
        <v>966</v>
      </c>
      <c r="C114" s="3" t="s">
        <v>109</v>
      </c>
      <c r="D114" s="3" t="s">
        <v>115</v>
      </c>
      <c r="E114" s="3" t="s">
        <v>44</v>
      </c>
      <c r="F114" s="3">
        <v>2</v>
      </c>
      <c r="G114" s="3">
        <v>4</v>
      </c>
      <c r="H114" s="36">
        <v>1.42</v>
      </c>
      <c r="I114" s="11" t="s">
        <v>230</v>
      </c>
      <c r="J114" s="3" t="s">
        <v>53</v>
      </c>
      <c r="K114" s="3" t="s">
        <v>54</v>
      </c>
      <c r="L114" s="3" t="s">
        <v>55</v>
      </c>
      <c r="M114" s="3" t="s">
        <v>63</v>
      </c>
      <c r="N114" s="3" t="s">
        <v>64</v>
      </c>
      <c r="O114" s="3" t="s">
        <v>37</v>
      </c>
      <c r="P114" s="15">
        <v>7423.7220964211101</v>
      </c>
      <c r="Q114" s="3" t="s">
        <v>64</v>
      </c>
      <c r="R114" s="3" t="s">
        <v>230</v>
      </c>
      <c r="S114" s="50" t="s">
        <v>1724</v>
      </c>
      <c r="T114" s="3" t="s">
        <v>39</v>
      </c>
      <c r="U114" s="20">
        <v>23171966.399999999</v>
      </c>
      <c r="V114" s="22">
        <f t="shared" si="12"/>
        <v>16318000</v>
      </c>
      <c r="W114" s="15">
        <v>1.06</v>
      </c>
      <c r="X114" s="22">
        <f t="shared" si="13"/>
        <v>24562000</v>
      </c>
      <c r="Y114" s="22" t="s">
        <v>1777</v>
      </c>
      <c r="Z114" s="22" t="s">
        <v>1683</v>
      </c>
    </row>
    <row r="115" spans="1:26" x14ac:dyDescent="0.3">
      <c r="A115" s="11" t="s">
        <v>42</v>
      </c>
      <c r="B115" s="3" t="s">
        <v>43</v>
      </c>
      <c r="C115" s="3" t="s">
        <v>965</v>
      </c>
      <c r="D115" s="3"/>
      <c r="E115" s="3" t="s">
        <v>44</v>
      </c>
      <c r="F115" s="3">
        <v>3</v>
      </c>
      <c r="G115" s="3">
        <v>6</v>
      </c>
      <c r="H115" s="36">
        <v>0.93</v>
      </c>
      <c r="I115" s="11" t="s">
        <v>23</v>
      </c>
      <c r="J115" s="3" t="s">
        <v>23</v>
      </c>
      <c r="K115" s="3" t="s">
        <v>23</v>
      </c>
      <c r="L115" s="3" t="s">
        <v>32</v>
      </c>
      <c r="M115" s="3" t="s">
        <v>34</v>
      </c>
      <c r="N115" s="3" t="s">
        <v>46</v>
      </c>
      <c r="O115" s="3" t="s">
        <v>37</v>
      </c>
      <c r="P115" s="15">
        <v>4909.2735647982399</v>
      </c>
      <c r="Q115" s="3" t="s">
        <v>38</v>
      </c>
      <c r="R115" s="3" t="s">
        <v>234</v>
      </c>
      <c r="S115" s="50"/>
      <c r="T115" s="3" t="s">
        <v>39</v>
      </c>
      <c r="U115" s="20">
        <v>7410000</v>
      </c>
      <c r="V115" s="22">
        <f t="shared" si="12"/>
        <v>7968000</v>
      </c>
      <c r="W115" s="15">
        <v>1.06</v>
      </c>
      <c r="X115" s="22">
        <f t="shared" si="13"/>
        <v>7855000</v>
      </c>
      <c r="Y115" s="22" t="s">
        <v>1789</v>
      </c>
      <c r="Z115" s="22"/>
    </row>
    <row r="116" spans="1:26" x14ac:dyDescent="0.3">
      <c r="A116" s="11" t="s">
        <v>964</v>
      </c>
      <c r="B116" s="3" t="s">
        <v>963</v>
      </c>
      <c r="C116" s="3" t="s">
        <v>962</v>
      </c>
      <c r="D116" s="3" t="s">
        <v>961</v>
      </c>
      <c r="E116" s="3" t="s">
        <v>44</v>
      </c>
      <c r="F116" s="3">
        <v>6</v>
      </c>
      <c r="G116" s="3">
        <v>8</v>
      </c>
      <c r="H116" s="36">
        <v>9.7099999999999991</v>
      </c>
      <c r="I116" s="11" t="s">
        <v>230</v>
      </c>
      <c r="J116" s="3" t="s">
        <v>31</v>
      </c>
      <c r="K116" s="3" t="s">
        <v>31</v>
      </c>
      <c r="L116" s="3" t="s">
        <v>32</v>
      </c>
      <c r="M116" s="3" t="s">
        <v>34</v>
      </c>
      <c r="N116" s="3" t="s">
        <v>64</v>
      </c>
      <c r="O116" s="3" t="s">
        <v>37</v>
      </c>
      <c r="P116" s="15">
        <v>102498.53251191801</v>
      </c>
      <c r="Q116" s="3" t="s">
        <v>64</v>
      </c>
      <c r="R116" s="3" t="s">
        <v>230</v>
      </c>
      <c r="S116" s="50"/>
      <c r="T116" s="3" t="s">
        <v>88</v>
      </c>
      <c r="U116" s="20">
        <v>97300000</v>
      </c>
      <c r="V116" s="22">
        <f t="shared" si="12"/>
        <v>10021000</v>
      </c>
      <c r="W116" s="15">
        <v>1.06</v>
      </c>
      <c r="X116" s="22">
        <f t="shared" si="13"/>
        <v>103138000</v>
      </c>
      <c r="Y116" s="22" t="s">
        <v>1790</v>
      </c>
      <c r="Z116" s="22"/>
    </row>
    <row r="117" spans="1:26" x14ac:dyDescent="0.3">
      <c r="A117" s="11" t="s">
        <v>801</v>
      </c>
      <c r="B117" s="3" t="s">
        <v>747</v>
      </c>
      <c r="C117" s="3" t="s">
        <v>800</v>
      </c>
      <c r="D117" s="3" t="s">
        <v>799</v>
      </c>
      <c r="E117" s="3" t="s">
        <v>44</v>
      </c>
      <c r="F117" s="3">
        <v>2</v>
      </c>
      <c r="G117" s="3">
        <v>4</v>
      </c>
      <c r="H117" s="36">
        <v>17.950000000000003</v>
      </c>
      <c r="I117" s="11" t="s">
        <v>230</v>
      </c>
      <c r="J117" s="3" t="s">
        <v>53</v>
      </c>
      <c r="K117" s="3" t="s">
        <v>80</v>
      </c>
      <c r="L117" s="3" t="s">
        <v>62</v>
      </c>
      <c r="M117" s="3" t="s">
        <v>63</v>
      </c>
      <c r="N117" s="3" t="s">
        <v>64</v>
      </c>
      <c r="O117" s="3" t="s">
        <v>37</v>
      </c>
      <c r="P117" s="15">
        <v>94758.106603123393</v>
      </c>
      <c r="Q117" s="3" t="s">
        <v>64</v>
      </c>
      <c r="R117" s="3" t="s">
        <v>230</v>
      </c>
      <c r="S117" s="50"/>
      <c r="T117" s="3" t="s">
        <v>104</v>
      </c>
      <c r="U117" s="20">
        <v>95536240.799999893</v>
      </c>
      <c r="V117" s="22">
        <f t="shared" si="12"/>
        <v>5322000</v>
      </c>
      <c r="W117" s="15">
        <v>1.06</v>
      </c>
      <c r="X117" s="22">
        <f t="shared" si="13"/>
        <v>101268000</v>
      </c>
      <c r="Y117" s="22" t="s">
        <v>1785</v>
      </c>
      <c r="Z117" s="22" t="s">
        <v>1679</v>
      </c>
    </row>
    <row r="118" spans="1:26" x14ac:dyDescent="0.3">
      <c r="A118" s="11" t="s">
        <v>82</v>
      </c>
      <c r="B118" s="3" t="s">
        <v>83</v>
      </c>
      <c r="C118" s="3" t="s">
        <v>263</v>
      </c>
      <c r="D118" s="3" t="s">
        <v>797</v>
      </c>
      <c r="E118" s="3" t="s">
        <v>44</v>
      </c>
      <c r="F118" s="3">
        <v>2</v>
      </c>
      <c r="G118" s="3">
        <v>2</v>
      </c>
      <c r="H118" s="39">
        <v>1</v>
      </c>
      <c r="I118" s="11" t="s">
        <v>59</v>
      </c>
      <c r="J118" s="3" t="s">
        <v>30</v>
      </c>
      <c r="K118" s="3" t="s">
        <v>59</v>
      </c>
      <c r="L118" s="3" t="s">
        <v>32</v>
      </c>
      <c r="M118" s="3"/>
      <c r="N118" s="3" t="s">
        <v>64</v>
      </c>
      <c r="O118" s="3" t="s">
        <v>158</v>
      </c>
      <c r="P118" s="15">
        <v>409.60637651626899</v>
      </c>
      <c r="Q118" s="3" t="s">
        <v>64</v>
      </c>
      <c r="R118" s="3" t="s">
        <v>234</v>
      </c>
      <c r="S118" s="50"/>
      <c r="T118" s="3" t="s">
        <v>104</v>
      </c>
      <c r="U118" s="23" t="s">
        <v>64</v>
      </c>
      <c r="V118" s="5">
        <f>VLOOKUP(I118,AB:AC,2,FALSE)</f>
        <v>27156000</v>
      </c>
      <c r="W118" s="15">
        <v>1.06</v>
      </c>
      <c r="X118" s="5">
        <f>V118*H118*W118</f>
        <v>28785360</v>
      </c>
      <c r="Y118" s="22"/>
      <c r="Z118" s="22" t="s">
        <v>1683</v>
      </c>
    </row>
    <row r="119" spans="1:26" x14ac:dyDescent="0.3">
      <c r="A119" s="11" t="s">
        <v>100</v>
      </c>
      <c r="B119" s="3" t="s">
        <v>101</v>
      </c>
      <c r="C119" s="3" t="s">
        <v>102</v>
      </c>
      <c r="D119" s="3" t="s">
        <v>103</v>
      </c>
      <c r="E119" s="3" t="s">
        <v>44</v>
      </c>
      <c r="F119" s="3">
        <v>2</v>
      </c>
      <c r="G119" s="3">
        <v>2</v>
      </c>
      <c r="H119" s="39">
        <v>1</v>
      </c>
      <c r="I119" s="11" t="s">
        <v>59</v>
      </c>
      <c r="J119" s="3" t="s">
        <v>53</v>
      </c>
      <c r="K119" s="3" t="s">
        <v>59</v>
      </c>
      <c r="L119" s="3" t="s">
        <v>32</v>
      </c>
      <c r="M119" s="3"/>
      <c r="N119" s="3" t="s">
        <v>64</v>
      </c>
      <c r="O119" s="3" t="s">
        <v>158</v>
      </c>
      <c r="P119" s="15">
        <v>1049.5185375236299</v>
      </c>
      <c r="Q119" s="3" t="s">
        <v>64</v>
      </c>
      <c r="R119" s="3" t="s">
        <v>234</v>
      </c>
      <c r="S119" s="50"/>
      <c r="T119" s="3" t="s">
        <v>104</v>
      </c>
      <c r="U119" s="23" t="s">
        <v>64</v>
      </c>
      <c r="V119" s="5">
        <f>VLOOKUP(I119,AB:AC,2,FALSE)</f>
        <v>27156000</v>
      </c>
      <c r="W119" s="15">
        <v>1.06</v>
      </c>
      <c r="X119" s="5">
        <f>V119*H119*W119</f>
        <v>28785360</v>
      </c>
      <c r="Y119" s="22"/>
      <c r="Z119" s="22" t="s">
        <v>1683</v>
      </c>
    </row>
    <row r="120" spans="1:26" x14ac:dyDescent="0.3">
      <c r="A120" s="11" t="s">
        <v>105</v>
      </c>
      <c r="B120" s="3" t="s">
        <v>106</v>
      </c>
      <c r="C120" s="3" t="s">
        <v>798</v>
      </c>
      <c r="D120" s="3" t="s">
        <v>797</v>
      </c>
      <c r="E120" s="3" t="s">
        <v>44</v>
      </c>
      <c r="F120" s="3">
        <v>2</v>
      </c>
      <c r="G120" s="3">
        <v>2</v>
      </c>
      <c r="H120" s="39">
        <v>1</v>
      </c>
      <c r="I120" s="11" t="s">
        <v>59</v>
      </c>
      <c r="J120" s="3" t="s">
        <v>30</v>
      </c>
      <c r="K120" s="3" t="s">
        <v>59</v>
      </c>
      <c r="L120" s="3" t="s">
        <v>32</v>
      </c>
      <c r="M120" s="3"/>
      <c r="N120" s="3" t="s">
        <v>64</v>
      </c>
      <c r="O120" s="3" t="s">
        <v>158</v>
      </c>
      <c r="P120" s="15">
        <v>227.43641796024701</v>
      </c>
      <c r="Q120" s="3" t="s">
        <v>64</v>
      </c>
      <c r="R120" s="3" t="s">
        <v>234</v>
      </c>
      <c r="S120" s="50"/>
      <c r="T120" s="3" t="s">
        <v>104</v>
      </c>
      <c r="U120" s="23" t="s">
        <v>64</v>
      </c>
      <c r="V120" s="5">
        <f>VLOOKUP(I120,AB:AC,2,FALSE)</f>
        <v>27156000</v>
      </c>
      <c r="W120" s="15">
        <v>1.06</v>
      </c>
      <c r="X120" s="5">
        <f>V120*H120*W120</f>
        <v>28785360</v>
      </c>
      <c r="Y120" s="22"/>
      <c r="Z120" s="22" t="s">
        <v>1683</v>
      </c>
    </row>
    <row r="121" spans="1:26" x14ac:dyDescent="0.3">
      <c r="A121" s="11" t="s">
        <v>122</v>
      </c>
      <c r="B121" s="3" t="s">
        <v>123</v>
      </c>
      <c r="C121" s="3" t="s">
        <v>716</v>
      </c>
      <c r="D121" s="3" t="s">
        <v>797</v>
      </c>
      <c r="E121" s="3" t="s">
        <v>44</v>
      </c>
      <c r="F121" s="3">
        <v>2</v>
      </c>
      <c r="G121" s="3">
        <v>2</v>
      </c>
      <c r="H121" s="39">
        <v>1</v>
      </c>
      <c r="I121" s="11" t="s">
        <v>59</v>
      </c>
      <c r="J121" s="3" t="s">
        <v>30</v>
      </c>
      <c r="K121" s="3" t="s">
        <v>59</v>
      </c>
      <c r="L121" s="3" t="s">
        <v>32</v>
      </c>
      <c r="M121" s="3"/>
      <c r="N121" s="3" t="s">
        <v>64</v>
      </c>
      <c r="O121" s="3" t="s">
        <v>158</v>
      </c>
      <c r="P121" s="15">
        <v>339.98408108459199</v>
      </c>
      <c r="Q121" s="3" t="s">
        <v>64</v>
      </c>
      <c r="R121" s="3" t="s">
        <v>234</v>
      </c>
      <c r="S121" s="50" t="s">
        <v>1725</v>
      </c>
      <c r="T121" s="3" t="s">
        <v>104</v>
      </c>
      <c r="U121" s="23" t="s">
        <v>64</v>
      </c>
      <c r="V121" s="5">
        <f>VLOOKUP(I121,AB:AC,2,FALSE)</f>
        <v>27156000</v>
      </c>
      <c r="W121" s="15">
        <v>1.06</v>
      </c>
      <c r="X121" s="5">
        <f>V121*H121*W121</f>
        <v>28785360</v>
      </c>
      <c r="Y121" s="22"/>
      <c r="Z121" s="5" t="s">
        <v>1684</v>
      </c>
    </row>
    <row r="122" spans="1:26" x14ac:dyDescent="0.3">
      <c r="A122" s="11" t="s">
        <v>874</v>
      </c>
      <c r="B122" s="3" t="s">
        <v>873</v>
      </c>
      <c r="C122" s="3" t="s">
        <v>872</v>
      </c>
      <c r="D122" s="3" t="s">
        <v>871</v>
      </c>
      <c r="E122" s="3" t="s">
        <v>44</v>
      </c>
      <c r="F122" s="3">
        <v>2</v>
      </c>
      <c r="G122" s="3">
        <v>3</v>
      </c>
      <c r="H122" s="36">
        <v>2.6</v>
      </c>
      <c r="I122" s="11" t="s">
        <v>242</v>
      </c>
      <c r="J122" s="3" t="s">
        <v>53</v>
      </c>
      <c r="K122" s="3" t="s">
        <v>53</v>
      </c>
      <c r="L122" s="3" t="s">
        <v>55</v>
      </c>
      <c r="M122" s="3"/>
      <c r="N122" s="3" t="s">
        <v>64</v>
      </c>
      <c r="O122" s="3" t="s">
        <v>37</v>
      </c>
      <c r="P122" s="15">
        <v>13756.065912665999</v>
      </c>
      <c r="Q122" s="3" t="s">
        <v>64</v>
      </c>
      <c r="R122" s="3" t="s">
        <v>230</v>
      </c>
      <c r="S122" s="50"/>
      <c r="T122" s="3" t="s">
        <v>104</v>
      </c>
      <c r="U122" s="20">
        <v>10456418.699999999</v>
      </c>
      <c r="V122" s="22">
        <f t="shared" ref="V122:V150" si="14">ROUND(U122/H122,-3)</f>
        <v>4022000</v>
      </c>
      <c r="W122" s="15">
        <v>1.06</v>
      </c>
      <c r="X122" s="22">
        <f t="shared" ref="X122:X150" si="15">ROUND(U122*W122,-3)</f>
        <v>11084000</v>
      </c>
      <c r="Y122" s="22" t="s">
        <v>1783</v>
      </c>
      <c r="Z122" s="22" t="s">
        <v>1679</v>
      </c>
    </row>
    <row r="123" spans="1:26" x14ac:dyDescent="0.3">
      <c r="A123" s="11" t="s">
        <v>660</v>
      </c>
      <c r="B123" s="3" t="s">
        <v>410</v>
      </c>
      <c r="C123" s="3" t="s">
        <v>659</v>
      </c>
      <c r="D123" s="3" t="s">
        <v>658</v>
      </c>
      <c r="E123" s="3" t="s">
        <v>44</v>
      </c>
      <c r="F123" s="3">
        <v>2</v>
      </c>
      <c r="G123" s="3">
        <v>3</v>
      </c>
      <c r="H123" s="38">
        <v>0.27</v>
      </c>
      <c r="I123" s="11" t="s">
        <v>242</v>
      </c>
      <c r="J123" s="3" t="s">
        <v>30</v>
      </c>
      <c r="K123" s="3" t="s">
        <v>53</v>
      </c>
      <c r="L123" s="3" t="s">
        <v>55</v>
      </c>
      <c r="M123" s="3" t="s">
        <v>34</v>
      </c>
      <c r="N123" s="3" t="s">
        <v>64</v>
      </c>
      <c r="O123" s="3" t="s">
        <v>37</v>
      </c>
      <c r="P123" s="15">
        <v>1427.8581929890499</v>
      </c>
      <c r="Q123" s="3" t="s">
        <v>38</v>
      </c>
      <c r="R123" s="3" t="s">
        <v>230</v>
      </c>
      <c r="S123" s="50"/>
      <c r="T123" s="3" t="s">
        <v>104</v>
      </c>
      <c r="U123" s="20">
        <v>1917225.2716792491</v>
      </c>
      <c r="V123" s="22">
        <f t="shared" si="14"/>
        <v>7101000</v>
      </c>
      <c r="W123" s="15">
        <v>1.06</v>
      </c>
      <c r="X123" s="22">
        <f t="shared" si="15"/>
        <v>2032000</v>
      </c>
      <c r="Y123" s="22" t="s">
        <v>1781</v>
      </c>
      <c r="Z123" s="22" t="s">
        <v>1681</v>
      </c>
    </row>
    <row r="124" spans="1:26" x14ac:dyDescent="0.3">
      <c r="A124" s="11" t="s">
        <v>661</v>
      </c>
      <c r="B124" s="3" t="s">
        <v>410</v>
      </c>
      <c r="C124" s="3" t="s">
        <v>303</v>
      </c>
      <c r="D124" s="3" t="s">
        <v>655</v>
      </c>
      <c r="E124" s="3" t="s">
        <v>44</v>
      </c>
      <c r="F124" s="3">
        <v>0</v>
      </c>
      <c r="G124" s="3">
        <v>3</v>
      </c>
      <c r="H124" s="36">
        <v>0.77</v>
      </c>
      <c r="I124" s="11" t="s">
        <v>29</v>
      </c>
      <c r="J124" s="3" t="s">
        <v>30</v>
      </c>
      <c r="K124" s="3" t="s">
        <v>53</v>
      </c>
      <c r="L124" s="3" t="s">
        <v>55</v>
      </c>
      <c r="M124" s="3" t="s">
        <v>34</v>
      </c>
      <c r="N124" s="3" t="s">
        <v>64</v>
      </c>
      <c r="O124" s="3" t="s">
        <v>37</v>
      </c>
      <c r="P124" s="15">
        <v>4037.6626952374299</v>
      </c>
      <c r="Q124" s="3" t="s">
        <v>38</v>
      </c>
      <c r="R124" s="3" t="s">
        <v>29</v>
      </c>
      <c r="S124" s="50" t="s">
        <v>1707</v>
      </c>
      <c r="T124" s="3" t="s">
        <v>104</v>
      </c>
      <c r="U124" s="20">
        <v>5430070.8177372264</v>
      </c>
      <c r="V124" s="22">
        <f t="shared" si="14"/>
        <v>7052000</v>
      </c>
      <c r="W124" s="15">
        <v>1.06</v>
      </c>
      <c r="X124" s="22">
        <f t="shared" si="15"/>
        <v>5756000</v>
      </c>
      <c r="Y124" s="22" t="s">
        <v>1781</v>
      </c>
      <c r="Z124" s="22" t="s">
        <v>1681</v>
      </c>
    </row>
    <row r="125" spans="1:26" x14ac:dyDescent="0.3">
      <c r="A125" s="11" t="s">
        <v>657</v>
      </c>
      <c r="B125" s="3" t="s">
        <v>656</v>
      </c>
      <c r="C125" s="3" t="s">
        <v>655</v>
      </c>
      <c r="D125" s="3" t="s">
        <v>654</v>
      </c>
      <c r="E125" s="3" t="s">
        <v>44</v>
      </c>
      <c r="F125" s="3">
        <v>2</v>
      </c>
      <c r="G125" s="3">
        <v>3</v>
      </c>
      <c r="H125" s="36">
        <v>0.25</v>
      </c>
      <c r="I125" s="11" t="s">
        <v>242</v>
      </c>
      <c r="J125" s="3" t="s">
        <v>30</v>
      </c>
      <c r="K125" s="3" t="s">
        <v>53</v>
      </c>
      <c r="L125" s="3" t="s">
        <v>55</v>
      </c>
      <c r="M125" s="3" t="s">
        <v>34</v>
      </c>
      <c r="N125" s="3" t="s">
        <v>64</v>
      </c>
      <c r="O125" s="3" t="s">
        <v>37</v>
      </c>
      <c r="P125" s="15">
        <v>1302.3072788240299</v>
      </c>
      <c r="Q125" s="3" t="s">
        <v>38</v>
      </c>
      <c r="R125" s="3" t="s">
        <v>230</v>
      </c>
      <c r="S125" s="50"/>
      <c r="T125" s="3" t="s">
        <v>104</v>
      </c>
      <c r="U125" s="20">
        <v>1751414.4405835134</v>
      </c>
      <c r="V125" s="22">
        <f t="shared" si="14"/>
        <v>7006000</v>
      </c>
      <c r="W125" s="15">
        <v>1.06</v>
      </c>
      <c r="X125" s="22">
        <f t="shared" si="15"/>
        <v>1856000</v>
      </c>
      <c r="Y125" s="22" t="s">
        <v>1781</v>
      </c>
      <c r="Z125" s="22" t="s">
        <v>1681</v>
      </c>
    </row>
    <row r="126" spans="1:26" x14ac:dyDescent="0.3">
      <c r="A126" s="11" t="s">
        <v>766</v>
      </c>
      <c r="B126" s="3" t="s">
        <v>765</v>
      </c>
      <c r="C126" s="3" t="s">
        <v>764</v>
      </c>
      <c r="D126" s="3" t="s">
        <v>763</v>
      </c>
      <c r="E126" s="3" t="s">
        <v>44</v>
      </c>
      <c r="F126" s="3">
        <v>0</v>
      </c>
      <c r="G126" s="3">
        <v>3</v>
      </c>
      <c r="H126" s="36">
        <v>1.1300000000000001</v>
      </c>
      <c r="I126" s="11" t="s">
        <v>29</v>
      </c>
      <c r="J126" s="3" t="s">
        <v>30</v>
      </c>
      <c r="K126" s="3" t="s">
        <v>53</v>
      </c>
      <c r="L126" s="3" t="s">
        <v>55</v>
      </c>
      <c r="M126" s="3"/>
      <c r="N126" s="3" t="s">
        <v>64</v>
      </c>
      <c r="O126" s="3" t="s">
        <v>37</v>
      </c>
      <c r="P126" s="15">
        <v>5895.0685339729098</v>
      </c>
      <c r="Q126" s="3" t="s">
        <v>38</v>
      </c>
      <c r="R126" s="3" t="s">
        <v>29</v>
      </c>
      <c r="S126" s="50" t="s">
        <v>1707</v>
      </c>
      <c r="T126" s="3" t="s">
        <v>39</v>
      </c>
      <c r="U126" s="20">
        <v>6537129.6900000004</v>
      </c>
      <c r="V126" s="22">
        <f t="shared" si="14"/>
        <v>5785000</v>
      </c>
      <c r="W126" s="15">
        <v>1.06</v>
      </c>
      <c r="X126" s="22">
        <f t="shared" si="15"/>
        <v>6929000</v>
      </c>
      <c r="Y126" s="22" t="s">
        <v>1783</v>
      </c>
      <c r="Z126" s="22" t="s">
        <v>1681</v>
      </c>
    </row>
    <row r="127" spans="1:26" x14ac:dyDescent="0.3">
      <c r="A127" s="11" t="s">
        <v>760</v>
      </c>
      <c r="B127" s="3" t="s">
        <v>759</v>
      </c>
      <c r="C127" s="3" t="s">
        <v>758</v>
      </c>
      <c r="D127" s="3" t="s">
        <v>227</v>
      </c>
      <c r="E127" s="3" t="s">
        <v>44</v>
      </c>
      <c r="F127" s="3">
        <v>0</v>
      </c>
      <c r="G127" s="3">
        <v>2</v>
      </c>
      <c r="H127" s="38">
        <v>1.98</v>
      </c>
      <c r="I127" s="11" t="s">
        <v>29</v>
      </c>
      <c r="J127" s="3" t="s">
        <v>30</v>
      </c>
      <c r="K127" s="3" t="s">
        <v>53</v>
      </c>
      <c r="L127" s="3" t="s">
        <v>55</v>
      </c>
      <c r="M127" s="3" t="s">
        <v>63</v>
      </c>
      <c r="N127" s="3" t="s">
        <v>64</v>
      </c>
      <c r="O127" s="3" t="s">
        <v>37</v>
      </c>
      <c r="P127" s="15">
        <v>10444.692774725099</v>
      </c>
      <c r="Q127" s="3" t="s">
        <v>38</v>
      </c>
      <c r="R127" s="3" t="s">
        <v>29</v>
      </c>
      <c r="S127" s="50" t="s">
        <v>1707</v>
      </c>
      <c r="T127" s="3" t="s">
        <v>104</v>
      </c>
      <c r="U127" s="20">
        <v>18009849.877188433</v>
      </c>
      <c r="V127" s="22">
        <f t="shared" si="14"/>
        <v>9096000</v>
      </c>
      <c r="W127" s="15">
        <v>1.06</v>
      </c>
      <c r="X127" s="22">
        <f t="shared" si="15"/>
        <v>19090000</v>
      </c>
      <c r="Y127" s="22" t="s">
        <v>1791</v>
      </c>
      <c r="Z127" s="22"/>
    </row>
    <row r="128" spans="1:26" x14ac:dyDescent="0.3">
      <c r="A128" s="11" t="s">
        <v>229</v>
      </c>
      <c r="B128" s="3" t="s">
        <v>228</v>
      </c>
      <c r="C128" s="3" t="s">
        <v>227</v>
      </c>
      <c r="D128" s="3" t="s">
        <v>226</v>
      </c>
      <c r="E128" s="3" t="s">
        <v>44</v>
      </c>
      <c r="F128" s="3">
        <v>0</v>
      </c>
      <c r="G128" s="3">
        <v>2</v>
      </c>
      <c r="H128" s="38">
        <v>1.1499999999999999</v>
      </c>
      <c r="I128" s="11" t="s">
        <v>29</v>
      </c>
      <c r="J128" s="3" t="s">
        <v>30</v>
      </c>
      <c r="K128" s="3"/>
      <c r="L128" s="3" t="s">
        <v>55</v>
      </c>
      <c r="M128" s="3" t="s">
        <v>63</v>
      </c>
      <c r="N128" s="3" t="s">
        <v>64</v>
      </c>
      <c r="O128" s="3" t="s">
        <v>37</v>
      </c>
      <c r="P128" s="15">
        <v>6094.7192994179904</v>
      </c>
      <c r="Q128" s="3" t="s">
        <v>38</v>
      </c>
      <c r="R128" s="3" t="s">
        <v>29</v>
      </c>
      <c r="S128" s="50" t="s">
        <v>1707</v>
      </c>
      <c r="T128" s="3" t="s">
        <v>104</v>
      </c>
      <c r="U128" s="20">
        <v>10460266.342811463</v>
      </c>
      <c r="V128" s="22">
        <f t="shared" si="14"/>
        <v>9096000</v>
      </c>
      <c r="W128" s="15">
        <v>1.06</v>
      </c>
      <c r="X128" s="22">
        <f t="shared" si="15"/>
        <v>11088000</v>
      </c>
      <c r="Y128" s="22" t="s">
        <v>1791</v>
      </c>
      <c r="Z128" s="22"/>
    </row>
    <row r="129" spans="1:26" x14ac:dyDescent="0.3">
      <c r="A129" s="11" t="s">
        <v>752</v>
      </c>
      <c r="B129" s="3" t="s">
        <v>368</v>
      </c>
      <c r="C129" s="3" t="s">
        <v>751</v>
      </c>
      <c r="D129" s="3" t="s">
        <v>688</v>
      </c>
      <c r="E129" s="3" t="s">
        <v>44</v>
      </c>
      <c r="F129" s="3">
        <v>2</v>
      </c>
      <c r="G129" s="3">
        <v>3</v>
      </c>
      <c r="H129" s="38">
        <v>0.28000000000000003</v>
      </c>
      <c r="I129" s="11" t="s">
        <v>230</v>
      </c>
      <c r="J129" s="3" t="s">
        <v>53</v>
      </c>
      <c r="K129" s="3" t="s">
        <v>54</v>
      </c>
      <c r="L129" s="3" t="s">
        <v>55</v>
      </c>
      <c r="M129" s="3" t="s">
        <v>63</v>
      </c>
      <c r="N129" s="3" t="s">
        <v>64</v>
      </c>
      <c r="O129" s="3" t="s">
        <v>37</v>
      </c>
      <c r="P129" s="15">
        <v>1492.11263570645</v>
      </c>
      <c r="Q129" s="3" t="s">
        <v>38</v>
      </c>
      <c r="R129" s="3" t="s">
        <v>230</v>
      </c>
      <c r="S129" s="50"/>
      <c r="T129" s="3" t="s">
        <v>104</v>
      </c>
      <c r="U129" s="20">
        <v>2614893.971830986</v>
      </c>
      <c r="V129" s="22">
        <f t="shared" si="14"/>
        <v>9339000</v>
      </c>
      <c r="W129" s="15">
        <v>1.06</v>
      </c>
      <c r="X129" s="22">
        <f t="shared" si="15"/>
        <v>2772000</v>
      </c>
      <c r="Y129" s="22" t="s">
        <v>1783</v>
      </c>
      <c r="Z129" s="22" t="s">
        <v>1681</v>
      </c>
    </row>
    <row r="130" spans="1:26" x14ac:dyDescent="0.3">
      <c r="A130" s="11" t="s">
        <v>870</v>
      </c>
      <c r="B130" s="3" t="s">
        <v>368</v>
      </c>
      <c r="C130" s="3" t="s">
        <v>751</v>
      </c>
      <c r="D130" s="3" t="s">
        <v>688</v>
      </c>
      <c r="E130" s="3" t="s">
        <v>44</v>
      </c>
      <c r="F130" s="3">
        <v>0</v>
      </c>
      <c r="G130" s="3">
        <v>3</v>
      </c>
      <c r="H130" s="38">
        <v>1.1399999999999999</v>
      </c>
      <c r="I130" s="11" t="s">
        <v>29</v>
      </c>
      <c r="J130" s="3" t="s">
        <v>53</v>
      </c>
      <c r="K130" s="3" t="s">
        <v>54</v>
      </c>
      <c r="L130" s="3" t="s">
        <v>55</v>
      </c>
      <c r="M130" s="3" t="s">
        <v>63</v>
      </c>
      <c r="N130" s="3" t="s">
        <v>64</v>
      </c>
      <c r="O130" s="3" t="s">
        <v>37</v>
      </c>
      <c r="P130" s="15">
        <v>6020.34446687742</v>
      </c>
      <c r="Q130" s="3" t="s">
        <v>38</v>
      </c>
      <c r="R130" s="3" t="s">
        <v>29</v>
      </c>
      <c r="S130" s="50" t="s">
        <v>1707</v>
      </c>
      <c r="T130" s="3" t="s">
        <v>104</v>
      </c>
      <c r="U130" s="20">
        <v>10646354.028169014</v>
      </c>
      <c r="V130" s="22">
        <f t="shared" si="14"/>
        <v>9339000</v>
      </c>
      <c r="W130" s="15">
        <v>1.06</v>
      </c>
      <c r="X130" s="22">
        <f t="shared" si="15"/>
        <v>11285000</v>
      </c>
      <c r="Y130" s="22" t="s">
        <v>1783</v>
      </c>
      <c r="Z130" s="22" t="s">
        <v>1681</v>
      </c>
    </row>
    <row r="131" spans="1:26" x14ac:dyDescent="0.3">
      <c r="A131" s="11" t="s">
        <v>189</v>
      </c>
      <c r="B131" s="3" t="s">
        <v>769</v>
      </c>
      <c r="C131" s="3" t="s">
        <v>768</v>
      </c>
      <c r="D131" s="3" t="s">
        <v>767</v>
      </c>
      <c r="E131" s="3" t="s">
        <v>44</v>
      </c>
      <c r="F131" s="3">
        <v>0</v>
      </c>
      <c r="G131" s="3">
        <v>2</v>
      </c>
      <c r="H131" s="36">
        <v>0.22</v>
      </c>
      <c r="I131" s="11" t="s">
        <v>29</v>
      </c>
      <c r="J131" s="3" t="s">
        <v>30</v>
      </c>
      <c r="K131" s="3" t="s">
        <v>53</v>
      </c>
      <c r="L131" s="3" t="s">
        <v>55</v>
      </c>
      <c r="M131" s="3"/>
      <c r="N131" s="3" t="s">
        <v>64</v>
      </c>
      <c r="O131" s="3" t="s">
        <v>37</v>
      </c>
      <c r="P131" s="15">
        <v>1144.0070597338099</v>
      </c>
      <c r="Q131" s="3" t="s">
        <v>38</v>
      </c>
      <c r="R131" s="3" t="s">
        <v>29</v>
      </c>
      <c r="S131" s="50" t="s">
        <v>1707</v>
      </c>
      <c r="T131" s="3" t="s">
        <v>39</v>
      </c>
      <c r="U131" s="20">
        <v>1187576.25</v>
      </c>
      <c r="V131" s="22">
        <f t="shared" si="14"/>
        <v>5398000</v>
      </c>
      <c r="W131" s="15">
        <v>1.06</v>
      </c>
      <c r="X131" s="22">
        <f t="shared" si="15"/>
        <v>1259000</v>
      </c>
      <c r="Y131" s="22" t="s">
        <v>1782</v>
      </c>
      <c r="Z131" s="22" t="s">
        <v>1683</v>
      </c>
    </row>
    <row r="132" spans="1:26" x14ac:dyDescent="0.3">
      <c r="A132" s="11" t="s">
        <v>869</v>
      </c>
      <c r="B132" s="3" t="s">
        <v>868</v>
      </c>
      <c r="C132" s="3" t="s">
        <v>867</v>
      </c>
      <c r="D132" s="3" t="s">
        <v>866</v>
      </c>
      <c r="E132" s="3" t="s">
        <v>44</v>
      </c>
      <c r="F132" s="3">
        <v>0</v>
      </c>
      <c r="G132" s="3">
        <v>2</v>
      </c>
      <c r="H132" s="36">
        <v>0.55000000000000004</v>
      </c>
      <c r="I132" s="11" t="s">
        <v>29</v>
      </c>
      <c r="J132" s="3" t="s">
        <v>30</v>
      </c>
      <c r="K132" s="3" t="s">
        <v>53</v>
      </c>
      <c r="L132" s="3" t="s">
        <v>55</v>
      </c>
      <c r="M132" s="3"/>
      <c r="N132" s="3" t="s">
        <v>64</v>
      </c>
      <c r="O132" s="3" t="s">
        <v>37</v>
      </c>
      <c r="P132" s="15">
        <v>2870.1287521658901</v>
      </c>
      <c r="Q132" s="3" t="s">
        <v>64</v>
      </c>
      <c r="R132" s="3" t="s">
        <v>262</v>
      </c>
      <c r="S132" s="50" t="s">
        <v>1707</v>
      </c>
      <c r="T132" s="3" t="s">
        <v>104</v>
      </c>
      <c r="U132" s="20">
        <v>1186731</v>
      </c>
      <c r="V132" s="22">
        <f t="shared" si="14"/>
        <v>2158000</v>
      </c>
      <c r="W132" s="15">
        <v>1.06</v>
      </c>
      <c r="X132" s="22">
        <f t="shared" si="15"/>
        <v>1258000</v>
      </c>
      <c r="Y132" s="22" t="s">
        <v>1791</v>
      </c>
      <c r="Z132" s="22"/>
    </row>
    <row r="133" spans="1:26" x14ac:dyDescent="0.3">
      <c r="A133" s="11" t="s">
        <v>865</v>
      </c>
      <c r="B133" s="3" t="s">
        <v>738</v>
      </c>
      <c r="C133" s="3" t="s">
        <v>61</v>
      </c>
      <c r="D133" s="3" t="s">
        <v>737</v>
      </c>
      <c r="E133" s="3" t="s">
        <v>44</v>
      </c>
      <c r="F133" s="3">
        <v>0</v>
      </c>
      <c r="G133" s="3">
        <v>3</v>
      </c>
      <c r="H133" s="38">
        <v>2.0499999999999998</v>
      </c>
      <c r="I133" s="11" t="s">
        <v>230</v>
      </c>
      <c r="J133" s="3" t="s">
        <v>53</v>
      </c>
      <c r="K133" s="3" t="s">
        <v>54</v>
      </c>
      <c r="L133" s="3" t="s">
        <v>55</v>
      </c>
      <c r="M133" s="3" t="s">
        <v>63</v>
      </c>
      <c r="N133" s="3" t="s">
        <v>64</v>
      </c>
      <c r="O133" s="3" t="s">
        <v>37</v>
      </c>
      <c r="P133" s="15">
        <v>10815.045519806201</v>
      </c>
      <c r="Q133" s="3" t="s">
        <v>38</v>
      </c>
      <c r="R133" s="3" t="s">
        <v>230</v>
      </c>
      <c r="S133" s="50" t="s">
        <v>1707</v>
      </c>
      <c r="T133" s="3" t="s">
        <v>104</v>
      </c>
      <c r="U133" s="20">
        <v>13188232.199999925</v>
      </c>
      <c r="V133" s="22">
        <f t="shared" si="14"/>
        <v>6433000</v>
      </c>
      <c r="W133" s="15">
        <v>1.06</v>
      </c>
      <c r="X133" s="22">
        <f t="shared" si="15"/>
        <v>13980000</v>
      </c>
      <c r="Y133" s="22" t="s">
        <v>1783</v>
      </c>
      <c r="Z133" s="22" t="s">
        <v>1679</v>
      </c>
    </row>
    <row r="134" spans="1:26" x14ac:dyDescent="0.3">
      <c r="A134" s="11" t="s">
        <v>739</v>
      </c>
      <c r="B134" s="3" t="s">
        <v>738</v>
      </c>
      <c r="C134" s="3" t="s">
        <v>61</v>
      </c>
      <c r="D134" s="3" t="s">
        <v>737</v>
      </c>
      <c r="E134" s="3" t="s">
        <v>44</v>
      </c>
      <c r="F134" s="3">
        <v>0</v>
      </c>
      <c r="G134" s="3">
        <v>3</v>
      </c>
      <c r="H134" s="38">
        <v>0.22</v>
      </c>
      <c r="I134" s="11" t="s">
        <v>29</v>
      </c>
      <c r="J134" s="3" t="s">
        <v>53</v>
      </c>
      <c r="K134" s="3" t="s">
        <v>54</v>
      </c>
      <c r="L134" s="3" t="s">
        <v>55</v>
      </c>
      <c r="M134" s="3" t="s">
        <v>63</v>
      </c>
      <c r="N134" s="3" t="s">
        <v>64</v>
      </c>
      <c r="O134" s="3" t="s">
        <v>37</v>
      </c>
      <c r="P134" s="15">
        <v>1185.6954303121099</v>
      </c>
      <c r="Q134" s="3" t="s">
        <v>64</v>
      </c>
      <c r="R134" s="3" t="s">
        <v>29</v>
      </c>
      <c r="S134" s="50" t="s">
        <v>1707</v>
      </c>
      <c r="T134" s="3" t="s">
        <v>104</v>
      </c>
      <c r="U134" s="20">
        <v>1415322.4799999918</v>
      </c>
      <c r="V134" s="22">
        <f t="shared" si="14"/>
        <v>6433000</v>
      </c>
      <c r="W134" s="15">
        <v>1.06</v>
      </c>
      <c r="X134" s="22">
        <f t="shared" si="15"/>
        <v>1500000</v>
      </c>
      <c r="Y134" s="22" t="s">
        <v>1783</v>
      </c>
      <c r="Z134" s="22" t="s">
        <v>1679</v>
      </c>
    </row>
    <row r="135" spans="1:26" x14ac:dyDescent="0.3">
      <c r="A135" s="11" t="s">
        <v>750</v>
      </c>
      <c r="B135" s="3" t="s">
        <v>738</v>
      </c>
      <c r="C135" s="3" t="s">
        <v>61</v>
      </c>
      <c r="D135" s="3" t="s">
        <v>737</v>
      </c>
      <c r="E135" s="3" t="s">
        <v>44</v>
      </c>
      <c r="F135" s="3">
        <v>0</v>
      </c>
      <c r="G135" s="3">
        <v>3</v>
      </c>
      <c r="H135" s="38">
        <v>0.55000000000000004</v>
      </c>
      <c r="I135" s="11" t="s">
        <v>230</v>
      </c>
      <c r="J135" s="3" t="s">
        <v>53</v>
      </c>
      <c r="K135" s="3" t="s">
        <v>54</v>
      </c>
      <c r="L135" s="3" t="s">
        <v>55</v>
      </c>
      <c r="M135" s="3" t="s">
        <v>63</v>
      </c>
      <c r="N135" s="3" t="s">
        <v>64</v>
      </c>
      <c r="O135" s="3" t="s">
        <v>37</v>
      </c>
      <c r="P135" s="15">
        <v>2889.2590530456901</v>
      </c>
      <c r="Q135" s="3" t="s">
        <v>64</v>
      </c>
      <c r="R135" s="3" t="s">
        <v>230</v>
      </c>
      <c r="S135" s="50" t="s">
        <v>1707</v>
      </c>
      <c r="T135" s="3" t="s">
        <v>104</v>
      </c>
      <c r="U135" s="20">
        <v>3538306.1999999802</v>
      </c>
      <c r="V135" s="22">
        <f t="shared" si="14"/>
        <v>6433000</v>
      </c>
      <c r="W135" s="15">
        <v>1.06</v>
      </c>
      <c r="X135" s="22">
        <f t="shared" si="15"/>
        <v>3751000</v>
      </c>
      <c r="Y135" s="22" t="s">
        <v>1783</v>
      </c>
      <c r="Z135" s="22" t="s">
        <v>1679</v>
      </c>
    </row>
    <row r="136" spans="1:26" x14ac:dyDescent="0.3">
      <c r="A136" s="11" t="s">
        <v>864</v>
      </c>
      <c r="B136" s="3" t="s">
        <v>748</v>
      </c>
      <c r="C136" s="3" t="s">
        <v>737</v>
      </c>
      <c r="D136" s="3" t="s">
        <v>747</v>
      </c>
      <c r="E136" s="3" t="s">
        <v>44</v>
      </c>
      <c r="F136" s="3">
        <v>0</v>
      </c>
      <c r="G136" s="3">
        <v>3</v>
      </c>
      <c r="H136" s="38">
        <v>1.1399999999999999</v>
      </c>
      <c r="I136" s="11" t="s">
        <v>230</v>
      </c>
      <c r="J136" s="3" t="s">
        <v>53</v>
      </c>
      <c r="K136" s="3" t="s">
        <v>53</v>
      </c>
      <c r="L136" s="3" t="s">
        <v>55</v>
      </c>
      <c r="M136" s="3" t="s">
        <v>63</v>
      </c>
      <c r="N136" s="3" t="s">
        <v>64</v>
      </c>
      <c r="O136" s="3" t="s">
        <v>37</v>
      </c>
      <c r="P136" s="15">
        <v>6045.0984350025901</v>
      </c>
      <c r="Q136" s="3" t="s">
        <v>38</v>
      </c>
      <c r="R136" s="3" t="s">
        <v>230</v>
      </c>
      <c r="S136" s="50" t="s">
        <v>1707</v>
      </c>
      <c r="T136" s="3" t="s">
        <v>104</v>
      </c>
      <c r="U136" s="20">
        <v>8130390.1411764696</v>
      </c>
      <c r="V136" s="22">
        <f t="shared" si="14"/>
        <v>7132000</v>
      </c>
      <c r="W136" s="15">
        <v>1.06</v>
      </c>
      <c r="X136" s="22">
        <f t="shared" si="15"/>
        <v>8618000</v>
      </c>
      <c r="Y136" s="22" t="s">
        <v>1783</v>
      </c>
      <c r="Z136" s="22" t="s">
        <v>1679</v>
      </c>
    </row>
    <row r="137" spans="1:26" x14ac:dyDescent="0.3">
      <c r="A137" s="11" t="s">
        <v>749</v>
      </c>
      <c r="B137" s="3" t="s">
        <v>748</v>
      </c>
      <c r="C137" s="3" t="s">
        <v>737</v>
      </c>
      <c r="D137" s="3" t="s">
        <v>747</v>
      </c>
      <c r="E137" s="3" t="s">
        <v>44</v>
      </c>
      <c r="F137" s="3">
        <v>0</v>
      </c>
      <c r="G137" s="3">
        <v>3</v>
      </c>
      <c r="H137" s="38">
        <v>1.07</v>
      </c>
      <c r="I137" s="11" t="s">
        <v>29</v>
      </c>
      <c r="J137" s="3" t="s">
        <v>53</v>
      </c>
      <c r="K137" s="3" t="s">
        <v>53</v>
      </c>
      <c r="L137" s="3" t="s">
        <v>55</v>
      </c>
      <c r="M137" s="3" t="s">
        <v>63</v>
      </c>
      <c r="N137" s="3" t="s">
        <v>64</v>
      </c>
      <c r="O137" s="3" t="s">
        <v>37</v>
      </c>
      <c r="P137" s="15">
        <v>5640.24414102827</v>
      </c>
      <c r="Q137" s="3" t="s">
        <v>38</v>
      </c>
      <c r="R137" s="3" t="s">
        <v>29</v>
      </c>
      <c r="S137" s="50" t="s">
        <v>1707</v>
      </c>
      <c r="T137" s="3" t="s">
        <v>104</v>
      </c>
      <c r="U137" s="20">
        <v>7631155.6588235311</v>
      </c>
      <c r="V137" s="22">
        <f t="shared" si="14"/>
        <v>7132000</v>
      </c>
      <c r="W137" s="15">
        <v>1.06</v>
      </c>
      <c r="X137" s="22">
        <f t="shared" si="15"/>
        <v>8089000</v>
      </c>
      <c r="Y137" s="22" t="s">
        <v>1783</v>
      </c>
      <c r="Z137" s="22" t="s">
        <v>1679</v>
      </c>
    </row>
    <row r="138" spans="1:26" x14ac:dyDescent="0.3">
      <c r="A138" s="11" t="s">
        <v>796</v>
      </c>
      <c r="B138" s="3" t="s">
        <v>792</v>
      </c>
      <c r="C138" s="3" t="s">
        <v>61</v>
      </c>
      <c r="D138" s="3" t="s">
        <v>795</v>
      </c>
      <c r="E138" s="3" t="s">
        <v>44</v>
      </c>
      <c r="F138" s="3">
        <v>2</v>
      </c>
      <c r="G138" s="3">
        <v>4</v>
      </c>
      <c r="H138" s="36">
        <v>0.82</v>
      </c>
      <c r="I138" s="11" t="s">
        <v>230</v>
      </c>
      <c r="J138" s="3" t="s">
        <v>53</v>
      </c>
      <c r="K138" s="3" t="s">
        <v>53</v>
      </c>
      <c r="L138" s="3" t="s">
        <v>55</v>
      </c>
      <c r="M138" s="3" t="s">
        <v>63</v>
      </c>
      <c r="N138" s="3" t="s">
        <v>64</v>
      </c>
      <c r="O138" s="3" t="s">
        <v>37</v>
      </c>
      <c r="P138" s="15">
        <v>4175.4543087736702</v>
      </c>
      <c r="Q138" s="3" t="s">
        <v>64</v>
      </c>
      <c r="R138" s="3" t="s">
        <v>230</v>
      </c>
      <c r="S138" s="50"/>
      <c r="T138" s="3" t="s">
        <v>104</v>
      </c>
      <c r="U138" s="20">
        <v>6149114.4000000004</v>
      </c>
      <c r="V138" s="22">
        <f t="shared" si="14"/>
        <v>7499000</v>
      </c>
      <c r="W138" s="15">
        <v>1.06</v>
      </c>
      <c r="X138" s="22">
        <f t="shared" si="15"/>
        <v>6518000</v>
      </c>
      <c r="Y138" s="22" t="s">
        <v>1785</v>
      </c>
      <c r="Z138" s="22" t="s">
        <v>1679</v>
      </c>
    </row>
    <row r="139" spans="1:26" x14ac:dyDescent="0.3">
      <c r="A139" s="11" t="s">
        <v>794</v>
      </c>
      <c r="B139" s="3" t="s">
        <v>793</v>
      </c>
      <c r="C139" s="3" t="s">
        <v>792</v>
      </c>
      <c r="D139" s="3" t="s">
        <v>791</v>
      </c>
      <c r="E139" s="3" t="s">
        <v>44</v>
      </c>
      <c r="F139" s="3">
        <v>2</v>
      </c>
      <c r="G139" s="3">
        <v>4</v>
      </c>
      <c r="H139" s="36">
        <v>0.99</v>
      </c>
      <c r="I139" s="11" t="s">
        <v>230</v>
      </c>
      <c r="J139" s="3" t="s">
        <v>53</v>
      </c>
      <c r="K139" s="3" t="s">
        <v>53</v>
      </c>
      <c r="L139" s="3" t="s">
        <v>55</v>
      </c>
      <c r="M139" s="3" t="s">
        <v>63</v>
      </c>
      <c r="N139" s="3" t="s">
        <v>64</v>
      </c>
      <c r="O139" s="3" t="s">
        <v>37</v>
      </c>
      <c r="P139" s="15">
        <v>5211.6857111340696</v>
      </c>
      <c r="Q139" s="3" t="s">
        <v>64</v>
      </c>
      <c r="R139" s="3" t="s">
        <v>230</v>
      </c>
      <c r="S139" s="50"/>
      <c r="T139" s="3" t="s">
        <v>104</v>
      </c>
      <c r="U139" s="20">
        <v>6973995.5999999903</v>
      </c>
      <c r="V139" s="22">
        <f t="shared" si="14"/>
        <v>7044000</v>
      </c>
      <c r="W139" s="15">
        <v>1.06</v>
      </c>
      <c r="X139" s="22">
        <f t="shared" si="15"/>
        <v>7392000</v>
      </c>
      <c r="Y139" s="22" t="s">
        <v>1785</v>
      </c>
      <c r="Z139" s="22" t="s">
        <v>1679</v>
      </c>
    </row>
    <row r="140" spans="1:26" x14ac:dyDescent="0.3">
      <c r="A140" s="11" t="s">
        <v>863</v>
      </c>
      <c r="B140" s="3" t="s">
        <v>862</v>
      </c>
      <c r="C140" s="3" t="s">
        <v>347</v>
      </c>
      <c r="D140" s="3" t="s">
        <v>861</v>
      </c>
      <c r="E140" s="3" t="s">
        <v>44</v>
      </c>
      <c r="F140" s="3">
        <v>2</v>
      </c>
      <c r="G140" s="3">
        <v>4</v>
      </c>
      <c r="H140" s="36">
        <v>2.5</v>
      </c>
      <c r="I140" s="11" t="s">
        <v>230</v>
      </c>
      <c r="J140" s="3" t="s">
        <v>53</v>
      </c>
      <c r="K140" s="3" t="s">
        <v>54</v>
      </c>
      <c r="L140" s="3" t="s">
        <v>55</v>
      </c>
      <c r="M140" s="3" t="s">
        <v>63</v>
      </c>
      <c r="N140" s="3" t="s">
        <v>64</v>
      </c>
      <c r="O140" s="3" t="s">
        <v>37</v>
      </c>
      <c r="P140" s="15">
        <v>12849.6865558802</v>
      </c>
      <c r="Q140" s="3" t="s">
        <v>64</v>
      </c>
      <c r="R140" s="3" t="s">
        <v>230</v>
      </c>
      <c r="S140" s="50"/>
      <c r="T140" s="3" t="s">
        <v>104</v>
      </c>
      <c r="U140" s="20">
        <v>20523360</v>
      </c>
      <c r="V140" s="22">
        <f t="shared" si="14"/>
        <v>8209000</v>
      </c>
      <c r="W140" s="15">
        <v>1.06</v>
      </c>
      <c r="X140" s="22">
        <f t="shared" si="15"/>
        <v>21755000</v>
      </c>
      <c r="Y140" s="22" t="s">
        <v>1785</v>
      </c>
      <c r="Z140" s="22" t="s">
        <v>1681</v>
      </c>
    </row>
    <row r="141" spans="1:26" x14ac:dyDescent="0.3">
      <c r="A141" s="11" t="s">
        <v>689</v>
      </c>
      <c r="B141" s="3" t="s">
        <v>368</v>
      </c>
      <c r="C141" s="3" t="s">
        <v>688</v>
      </c>
      <c r="D141" s="3" t="s">
        <v>687</v>
      </c>
      <c r="E141" s="3" t="s">
        <v>44</v>
      </c>
      <c r="F141" s="3">
        <v>0</v>
      </c>
      <c r="G141" s="3">
        <v>3</v>
      </c>
      <c r="H141" s="36">
        <v>0.81</v>
      </c>
      <c r="I141" s="11" t="s">
        <v>29</v>
      </c>
      <c r="J141" s="3" t="s">
        <v>53</v>
      </c>
      <c r="K141" s="3" t="s">
        <v>54</v>
      </c>
      <c r="L141" s="3" t="s">
        <v>55</v>
      </c>
      <c r="M141" s="3" t="s">
        <v>63</v>
      </c>
      <c r="N141" s="3" t="s">
        <v>64</v>
      </c>
      <c r="O141" s="3" t="s">
        <v>37</v>
      </c>
      <c r="P141" s="15">
        <v>4245.8407296637497</v>
      </c>
      <c r="Q141" s="3" t="s">
        <v>38</v>
      </c>
      <c r="R141" s="3" t="s">
        <v>29</v>
      </c>
      <c r="S141" s="50" t="s">
        <v>1707</v>
      </c>
      <c r="T141" s="3" t="s">
        <v>104</v>
      </c>
      <c r="U141" s="20">
        <v>7577856</v>
      </c>
      <c r="V141" s="22">
        <f t="shared" si="14"/>
        <v>9355000</v>
      </c>
      <c r="W141" s="15">
        <v>1.06</v>
      </c>
      <c r="X141" s="22">
        <f t="shared" si="15"/>
        <v>8033000</v>
      </c>
      <c r="Y141" s="22" t="s">
        <v>1783</v>
      </c>
      <c r="Z141" s="22" t="s">
        <v>1681</v>
      </c>
    </row>
    <row r="142" spans="1:26" x14ac:dyDescent="0.3">
      <c r="A142" s="11" t="s">
        <v>790</v>
      </c>
      <c r="B142" s="3" t="s">
        <v>789</v>
      </c>
      <c r="C142" s="3" t="s">
        <v>788</v>
      </c>
      <c r="D142" s="3" t="s">
        <v>787</v>
      </c>
      <c r="E142" s="3" t="s">
        <v>44</v>
      </c>
      <c r="F142" s="3">
        <v>2</v>
      </c>
      <c r="G142" s="3">
        <v>3</v>
      </c>
      <c r="H142" s="36">
        <v>2.25</v>
      </c>
      <c r="I142" s="11" t="s">
        <v>242</v>
      </c>
      <c r="J142" s="3" t="s">
        <v>53</v>
      </c>
      <c r="K142" s="3" t="s">
        <v>53</v>
      </c>
      <c r="L142" s="3" t="s">
        <v>55</v>
      </c>
      <c r="M142" s="3" t="s">
        <v>34</v>
      </c>
      <c r="N142" s="3" t="s">
        <v>64</v>
      </c>
      <c r="O142" s="3" t="s">
        <v>37</v>
      </c>
      <c r="P142" s="15">
        <v>11843.3742957099</v>
      </c>
      <c r="Q142" s="3" t="s">
        <v>64</v>
      </c>
      <c r="R142" s="3" t="s">
        <v>230</v>
      </c>
      <c r="S142" s="50"/>
      <c r="T142" s="3" t="s">
        <v>104</v>
      </c>
      <c r="U142" s="20">
        <v>9048823.875</v>
      </c>
      <c r="V142" s="22">
        <f t="shared" si="14"/>
        <v>4022000</v>
      </c>
      <c r="W142" s="15">
        <v>1.06</v>
      </c>
      <c r="X142" s="22">
        <f t="shared" si="15"/>
        <v>9592000</v>
      </c>
      <c r="Y142" s="22" t="s">
        <v>1781</v>
      </c>
      <c r="Z142" s="22" t="s">
        <v>1681</v>
      </c>
    </row>
    <row r="143" spans="1:26" x14ac:dyDescent="0.3">
      <c r="A143" s="11" t="s">
        <v>860</v>
      </c>
      <c r="B143" s="3" t="s">
        <v>859</v>
      </c>
      <c r="C143" s="3" t="s">
        <v>858</v>
      </c>
      <c r="D143" s="3" t="s">
        <v>687</v>
      </c>
      <c r="E143" s="3" t="s">
        <v>44</v>
      </c>
      <c r="F143" s="3">
        <v>2</v>
      </c>
      <c r="G143" s="3">
        <v>3</v>
      </c>
      <c r="H143" s="36">
        <v>2.4</v>
      </c>
      <c r="I143" s="11" t="s">
        <v>242</v>
      </c>
      <c r="J143" s="3" t="s">
        <v>53</v>
      </c>
      <c r="K143" s="3" t="s">
        <v>53</v>
      </c>
      <c r="L143" s="3" t="s">
        <v>55</v>
      </c>
      <c r="M143" s="3" t="s">
        <v>34</v>
      </c>
      <c r="N143" s="3" t="s">
        <v>64</v>
      </c>
      <c r="O143" s="3" t="s">
        <v>37</v>
      </c>
      <c r="P143" s="15">
        <v>12436.4058156509</v>
      </c>
      <c r="Q143" s="3" t="s">
        <v>64</v>
      </c>
      <c r="R143" s="3" t="s">
        <v>230</v>
      </c>
      <c r="S143" s="50"/>
      <c r="T143" s="3" t="s">
        <v>104</v>
      </c>
      <c r="U143" s="20">
        <v>9652078.8000000007</v>
      </c>
      <c r="V143" s="22">
        <f t="shared" si="14"/>
        <v>4022000</v>
      </c>
      <c r="W143" s="15">
        <v>1.06</v>
      </c>
      <c r="X143" s="22">
        <f t="shared" si="15"/>
        <v>10231000</v>
      </c>
      <c r="Y143" s="22" t="s">
        <v>1781</v>
      </c>
      <c r="Z143" s="22" t="s">
        <v>1681</v>
      </c>
    </row>
    <row r="144" spans="1:26" x14ac:dyDescent="0.3">
      <c r="A144" s="11" t="s">
        <v>786</v>
      </c>
      <c r="B144" s="3" t="s">
        <v>688</v>
      </c>
      <c r="C144" s="3" t="s">
        <v>347</v>
      </c>
      <c r="D144" s="3" t="s">
        <v>785</v>
      </c>
      <c r="E144" s="3" t="s">
        <v>44</v>
      </c>
      <c r="F144" s="3">
        <v>2</v>
      </c>
      <c r="G144" s="3">
        <v>3</v>
      </c>
      <c r="H144" s="36">
        <v>2.1</v>
      </c>
      <c r="I144" s="11" t="s">
        <v>242</v>
      </c>
      <c r="J144" s="3" t="s">
        <v>53</v>
      </c>
      <c r="K144" s="3" t="s">
        <v>53</v>
      </c>
      <c r="L144" s="3" t="s">
        <v>55</v>
      </c>
      <c r="M144" s="3" t="s">
        <v>34</v>
      </c>
      <c r="N144" s="3" t="s">
        <v>64</v>
      </c>
      <c r="O144" s="3" t="s">
        <v>37</v>
      </c>
      <c r="P144" s="15">
        <v>11033.578141087701</v>
      </c>
      <c r="Q144" s="3" t="s">
        <v>64</v>
      </c>
      <c r="R144" s="3" t="s">
        <v>230</v>
      </c>
      <c r="S144" s="50"/>
      <c r="T144" s="3" t="s">
        <v>104</v>
      </c>
      <c r="U144" s="20">
        <v>8445568.9499999899</v>
      </c>
      <c r="V144" s="22">
        <f t="shared" si="14"/>
        <v>4022000</v>
      </c>
      <c r="W144" s="15">
        <v>1.06</v>
      </c>
      <c r="X144" s="22">
        <f t="shared" si="15"/>
        <v>8952000</v>
      </c>
      <c r="Y144" s="22" t="s">
        <v>1781</v>
      </c>
      <c r="Z144" s="22" t="s">
        <v>1681</v>
      </c>
    </row>
    <row r="145" spans="1:26" x14ac:dyDescent="0.3">
      <c r="A145" s="11" t="s">
        <v>200</v>
      </c>
      <c r="B145" s="3" t="s">
        <v>201</v>
      </c>
      <c r="C145" s="3" t="s">
        <v>348</v>
      </c>
      <c r="D145" s="3" t="s">
        <v>347</v>
      </c>
      <c r="E145" s="3" t="s">
        <v>44</v>
      </c>
      <c r="F145" s="3">
        <v>0</v>
      </c>
      <c r="G145" s="3">
        <v>4</v>
      </c>
      <c r="H145" s="36">
        <v>1.1200000000000001</v>
      </c>
      <c r="I145" s="11" t="s">
        <v>29</v>
      </c>
      <c r="J145" s="3" t="s">
        <v>30</v>
      </c>
      <c r="K145" s="3" t="s">
        <v>53</v>
      </c>
      <c r="L145" s="3" t="s">
        <v>55</v>
      </c>
      <c r="M145" s="3" t="s">
        <v>63</v>
      </c>
      <c r="N145" s="3" t="s">
        <v>64</v>
      </c>
      <c r="O145" s="3" t="s">
        <v>37</v>
      </c>
      <c r="P145" s="15">
        <v>5530.7482664164099</v>
      </c>
      <c r="Q145" s="3" t="s">
        <v>38</v>
      </c>
      <c r="R145" s="3" t="s">
        <v>29</v>
      </c>
      <c r="S145" s="50" t="s">
        <v>1726</v>
      </c>
      <c r="T145" s="3" t="s">
        <v>39</v>
      </c>
      <c r="U145" s="20">
        <v>20140520.399999902</v>
      </c>
      <c r="V145" s="22">
        <f t="shared" si="14"/>
        <v>17983000</v>
      </c>
      <c r="W145" s="15">
        <v>1.06</v>
      </c>
      <c r="X145" s="22">
        <f t="shared" si="15"/>
        <v>21349000</v>
      </c>
      <c r="Y145" s="22" t="s">
        <v>1777</v>
      </c>
      <c r="Z145" s="22"/>
    </row>
    <row r="146" spans="1:26" x14ac:dyDescent="0.3">
      <c r="A146" s="11" t="s">
        <v>741</v>
      </c>
      <c r="B146" s="3" t="s">
        <v>740</v>
      </c>
      <c r="C146" s="3" t="s">
        <v>198</v>
      </c>
      <c r="D146" s="3" t="s">
        <v>198</v>
      </c>
      <c r="E146" s="3" t="s">
        <v>44</v>
      </c>
      <c r="F146" s="3">
        <v>0</v>
      </c>
      <c r="G146" s="3">
        <v>3</v>
      </c>
      <c r="H146" s="36">
        <v>0.7</v>
      </c>
      <c r="I146" s="11" t="s">
        <v>29</v>
      </c>
      <c r="J146" s="3" t="s">
        <v>30</v>
      </c>
      <c r="K146" s="3" t="s">
        <v>53</v>
      </c>
      <c r="L146" s="3" t="s">
        <v>55</v>
      </c>
      <c r="M146" s="3" t="s">
        <v>63</v>
      </c>
      <c r="N146" s="3" t="s">
        <v>64</v>
      </c>
      <c r="O146" s="3" t="s">
        <v>37</v>
      </c>
      <c r="P146" s="15">
        <v>3653.0646339105201</v>
      </c>
      <c r="Q146" s="3" t="s">
        <v>159</v>
      </c>
      <c r="R146" s="3" t="s">
        <v>29</v>
      </c>
      <c r="S146" s="50" t="s">
        <v>1707</v>
      </c>
      <c r="T146" s="3" t="s">
        <v>104</v>
      </c>
      <c r="U146" s="20">
        <v>14972185.800000001</v>
      </c>
      <c r="V146" s="22">
        <f t="shared" si="14"/>
        <v>21389000</v>
      </c>
      <c r="W146" s="15">
        <v>1.06</v>
      </c>
      <c r="X146" s="22">
        <f t="shared" si="15"/>
        <v>15871000</v>
      </c>
      <c r="Y146" s="22" t="s">
        <v>1781</v>
      </c>
      <c r="Z146" s="22" t="s">
        <v>755</v>
      </c>
    </row>
    <row r="147" spans="1:26" x14ac:dyDescent="0.3">
      <c r="A147" s="11" t="s">
        <v>93</v>
      </c>
      <c r="B147" s="3" t="s">
        <v>94</v>
      </c>
      <c r="C147" s="3" t="s">
        <v>95</v>
      </c>
      <c r="D147" s="3" t="s">
        <v>96</v>
      </c>
      <c r="E147" s="3" t="s">
        <v>44</v>
      </c>
      <c r="F147" s="3">
        <v>2</v>
      </c>
      <c r="G147" s="3">
        <v>4</v>
      </c>
      <c r="H147" s="36">
        <v>6.8199999999999994</v>
      </c>
      <c r="I147" s="11" t="s">
        <v>230</v>
      </c>
      <c r="J147" s="3" t="s">
        <v>80</v>
      </c>
      <c r="K147" s="3" t="s">
        <v>80</v>
      </c>
      <c r="L147" s="3" t="s">
        <v>62</v>
      </c>
      <c r="M147" s="3" t="s">
        <v>63</v>
      </c>
      <c r="N147" s="3" t="s">
        <v>97</v>
      </c>
      <c r="O147" s="3" t="s">
        <v>37</v>
      </c>
      <c r="P147" s="15">
        <v>35967.270545123603</v>
      </c>
      <c r="Q147" s="3" t="s">
        <v>64</v>
      </c>
      <c r="R147" s="3" t="s">
        <v>230</v>
      </c>
      <c r="S147" s="50"/>
      <c r="T147" s="3" t="s">
        <v>88</v>
      </c>
      <c r="U147" s="20">
        <v>27950000</v>
      </c>
      <c r="V147" s="22">
        <f t="shared" si="14"/>
        <v>4098000</v>
      </c>
      <c r="W147" s="15">
        <v>1.06</v>
      </c>
      <c r="X147" s="22">
        <f t="shared" si="15"/>
        <v>29627000</v>
      </c>
      <c r="Y147" s="22" t="s">
        <v>1777</v>
      </c>
      <c r="Z147" s="22"/>
    </row>
    <row r="148" spans="1:26" x14ac:dyDescent="0.3">
      <c r="A148" s="11" t="s">
        <v>98</v>
      </c>
      <c r="B148" s="3" t="s">
        <v>99</v>
      </c>
      <c r="C148" s="3" t="s">
        <v>300</v>
      </c>
      <c r="D148" s="3" t="s">
        <v>326</v>
      </c>
      <c r="E148" s="3" t="s">
        <v>44</v>
      </c>
      <c r="F148" s="3">
        <v>2</v>
      </c>
      <c r="G148" s="3">
        <v>2</v>
      </c>
      <c r="H148" s="36">
        <v>0.71</v>
      </c>
      <c r="I148" s="11" t="s">
        <v>23</v>
      </c>
      <c r="J148" s="3" t="s">
        <v>30</v>
      </c>
      <c r="K148" s="3" t="s">
        <v>23</v>
      </c>
      <c r="L148" s="3" t="s">
        <v>62</v>
      </c>
      <c r="M148" s="3" t="s">
        <v>63</v>
      </c>
      <c r="N148" s="3" t="s">
        <v>64</v>
      </c>
      <c r="O148" s="3" t="s">
        <v>37</v>
      </c>
      <c r="P148" s="15">
        <v>3707.7804612957598</v>
      </c>
      <c r="Q148" s="3" t="s">
        <v>64</v>
      </c>
      <c r="R148" s="3" t="s">
        <v>234</v>
      </c>
      <c r="S148" s="50"/>
      <c r="T148" s="3" t="s">
        <v>39</v>
      </c>
      <c r="U148" s="20">
        <v>12523500</v>
      </c>
      <c r="V148" s="22">
        <f t="shared" si="14"/>
        <v>17639000</v>
      </c>
      <c r="W148" s="15">
        <v>1.06</v>
      </c>
      <c r="X148" s="22">
        <f t="shared" si="15"/>
        <v>13275000</v>
      </c>
      <c r="Y148" s="22"/>
      <c r="Z148" s="22"/>
    </row>
    <row r="149" spans="1:26" x14ac:dyDescent="0.3">
      <c r="A149" s="11" t="s">
        <v>960</v>
      </c>
      <c r="B149" s="3" t="s">
        <v>94</v>
      </c>
      <c r="C149" s="3" t="s">
        <v>96</v>
      </c>
      <c r="D149" s="3" t="s">
        <v>959</v>
      </c>
      <c r="E149" s="3" t="s">
        <v>44</v>
      </c>
      <c r="F149" s="3">
        <v>2</v>
      </c>
      <c r="G149" s="3">
        <v>4</v>
      </c>
      <c r="H149" s="36">
        <v>5.29</v>
      </c>
      <c r="I149" s="11" t="s">
        <v>230</v>
      </c>
      <c r="J149" s="3" t="s">
        <v>53</v>
      </c>
      <c r="K149" s="3" t="s">
        <v>80</v>
      </c>
      <c r="L149" s="3" t="s">
        <v>62</v>
      </c>
      <c r="M149" s="3" t="s">
        <v>63</v>
      </c>
      <c r="N149" s="3" t="s">
        <v>958</v>
      </c>
      <c r="O149" s="3" t="s">
        <v>37</v>
      </c>
      <c r="P149" s="15">
        <v>28097.367092690201</v>
      </c>
      <c r="Q149" s="3" t="s">
        <v>64</v>
      </c>
      <c r="R149" s="3" t="s">
        <v>230</v>
      </c>
      <c r="S149" s="50"/>
      <c r="T149" s="3" t="s">
        <v>39</v>
      </c>
      <c r="U149" s="20">
        <v>16333091</v>
      </c>
      <c r="V149" s="22">
        <f t="shared" si="14"/>
        <v>3088000</v>
      </c>
      <c r="W149" s="15">
        <v>1.06</v>
      </c>
      <c r="X149" s="22">
        <f t="shared" si="15"/>
        <v>17313000</v>
      </c>
      <c r="Y149" s="22" t="s">
        <v>1792</v>
      </c>
      <c r="Z149" s="22"/>
    </row>
    <row r="150" spans="1:26" x14ac:dyDescent="0.3">
      <c r="A150" s="11" t="s">
        <v>678</v>
      </c>
      <c r="B150" s="3" t="s">
        <v>77</v>
      </c>
      <c r="C150" s="3" t="s">
        <v>677</v>
      </c>
      <c r="D150" s="3" t="s">
        <v>676</v>
      </c>
      <c r="E150" s="3" t="s">
        <v>44</v>
      </c>
      <c r="F150" s="3">
        <v>4</v>
      </c>
      <c r="G150" s="3">
        <v>8</v>
      </c>
      <c r="H150" s="36">
        <v>5.6099999999999994</v>
      </c>
      <c r="I150" s="11" t="s">
        <v>230</v>
      </c>
      <c r="J150" s="3" t="s">
        <v>80</v>
      </c>
      <c r="K150" s="3" t="s">
        <v>31</v>
      </c>
      <c r="L150" s="3" t="s">
        <v>32</v>
      </c>
      <c r="M150" s="3" t="s">
        <v>34</v>
      </c>
      <c r="N150" s="3" t="s">
        <v>539</v>
      </c>
      <c r="O150" s="3" t="s">
        <v>37</v>
      </c>
      <c r="P150" s="15">
        <v>29599.610519150301</v>
      </c>
      <c r="Q150" s="3" t="s">
        <v>38</v>
      </c>
      <c r="R150" s="3" t="s">
        <v>230</v>
      </c>
      <c r="S150" s="50"/>
      <c r="T150" s="3" t="s">
        <v>88</v>
      </c>
      <c r="U150" s="20">
        <v>124700000</v>
      </c>
      <c r="V150" s="22">
        <f t="shared" si="14"/>
        <v>22228000</v>
      </c>
      <c r="W150" s="15">
        <v>1.06</v>
      </c>
      <c r="X150" s="22">
        <f t="shared" si="15"/>
        <v>132182000</v>
      </c>
      <c r="Y150" s="22" t="s">
        <v>1793</v>
      </c>
      <c r="Z150" s="22" t="s">
        <v>1680</v>
      </c>
    </row>
    <row r="151" spans="1:26" x14ac:dyDescent="0.3">
      <c r="A151" s="11" t="s">
        <v>564</v>
      </c>
      <c r="B151" s="3" t="s">
        <v>563</v>
      </c>
      <c r="C151" s="3" t="s">
        <v>562</v>
      </c>
      <c r="D151" s="3" t="s">
        <v>561</v>
      </c>
      <c r="E151" s="3" t="s">
        <v>44</v>
      </c>
      <c r="F151" s="3">
        <v>0</v>
      </c>
      <c r="G151" s="3">
        <v>2</v>
      </c>
      <c r="H151" s="36">
        <v>0.57999999999999996</v>
      </c>
      <c r="I151" s="11" t="s">
        <v>29</v>
      </c>
      <c r="J151" s="3"/>
      <c r="K151" s="3"/>
      <c r="L151" s="3"/>
      <c r="M151" s="3" t="s">
        <v>34</v>
      </c>
      <c r="N151" s="3" t="s">
        <v>539</v>
      </c>
      <c r="O151" s="3" t="s">
        <v>158</v>
      </c>
      <c r="P151" s="15">
        <v>3049.4018168318298</v>
      </c>
      <c r="Q151" s="3" t="s">
        <v>159</v>
      </c>
      <c r="R151" s="3" t="s">
        <v>29</v>
      </c>
      <c r="S151" s="50" t="s">
        <v>1707</v>
      </c>
      <c r="T151" s="3" t="s">
        <v>39</v>
      </c>
      <c r="U151" s="23" t="s">
        <v>64</v>
      </c>
      <c r="V151" s="5">
        <f>VLOOKUP(I151,AB:AC,2,FALSE)</f>
        <v>17392000</v>
      </c>
      <c r="W151" s="15">
        <v>1.06</v>
      </c>
      <c r="X151" s="5">
        <f>V151*H151*W151</f>
        <v>10692601.6</v>
      </c>
      <c r="Y151" s="22" t="s">
        <v>1782</v>
      </c>
      <c r="Z151" s="22" t="s">
        <v>1680</v>
      </c>
    </row>
    <row r="152" spans="1:26" x14ac:dyDescent="0.3">
      <c r="A152" s="11" t="s">
        <v>554</v>
      </c>
      <c r="B152" s="3" t="s">
        <v>553</v>
      </c>
      <c r="C152" s="3" t="s">
        <v>303</v>
      </c>
      <c r="D152" s="3" t="s">
        <v>197</v>
      </c>
      <c r="E152" s="3" t="s">
        <v>44</v>
      </c>
      <c r="F152" s="3">
        <v>0</v>
      </c>
      <c r="G152" s="3">
        <v>2</v>
      </c>
      <c r="H152" s="36">
        <v>0.47000000000000003</v>
      </c>
      <c r="I152" s="11" t="s">
        <v>29</v>
      </c>
      <c r="J152" s="3"/>
      <c r="K152" s="3"/>
      <c r="L152" s="3"/>
      <c r="M152" s="3" t="s">
        <v>34</v>
      </c>
      <c r="N152" s="3" t="s">
        <v>539</v>
      </c>
      <c r="O152" s="3" t="s">
        <v>158</v>
      </c>
      <c r="P152" s="15">
        <v>2437.4362277607402</v>
      </c>
      <c r="Q152" s="3" t="s">
        <v>159</v>
      </c>
      <c r="R152" s="3" t="s">
        <v>29</v>
      </c>
      <c r="S152" s="50" t="s">
        <v>1707</v>
      </c>
      <c r="T152" s="3" t="s">
        <v>88</v>
      </c>
      <c r="U152" s="23" t="s">
        <v>64</v>
      </c>
      <c r="V152" s="5">
        <f>VLOOKUP(I152,AB:AC,2,FALSE)</f>
        <v>17392000</v>
      </c>
      <c r="W152" s="15">
        <v>1.06</v>
      </c>
      <c r="X152" s="5">
        <f>V152*H152*W152</f>
        <v>8664694.4000000022</v>
      </c>
      <c r="Y152" s="22" t="s">
        <v>1782</v>
      </c>
      <c r="Z152" s="22" t="s">
        <v>1680</v>
      </c>
    </row>
    <row r="153" spans="1:26" x14ac:dyDescent="0.3">
      <c r="A153" s="11" t="s">
        <v>542</v>
      </c>
      <c r="B153" s="3" t="s">
        <v>541</v>
      </c>
      <c r="C153" s="3" t="s">
        <v>197</v>
      </c>
      <c r="D153" s="3" t="s">
        <v>540</v>
      </c>
      <c r="E153" s="3" t="s">
        <v>44</v>
      </c>
      <c r="F153" s="3">
        <v>0</v>
      </c>
      <c r="G153" s="3">
        <v>2</v>
      </c>
      <c r="H153" s="36">
        <v>0.33</v>
      </c>
      <c r="I153" s="11" t="s">
        <v>29</v>
      </c>
      <c r="J153" s="3"/>
      <c r="K153" s="3"/>
      <c r="L153" s="3"/>
      <c r="M153" s="3" t="s">
        <v>34</v>
      </c>
      <c r="N153" s="3" t="s">
        <v>539</v>
      </c>
      <c r="O153" s="3" t="s">
        <v>158</v>
      </c>
      <c r="P153" s="15">
        <v>1718.32976282869</v>
      </c>
      <c r="Q153" s="3" t="s">
        <v>159</v>
      </c>
      <c r="R153" s="3" t="s">
        <v>29</v>
      </c>
      <c r="S153" s="50" t="s">
        <v>1707</v>
      </c>
      <c r="T153" s="3" t="s">
        <v>88</v>
      </c>
      <c r="U153" s="23" t="s">
        <v>64</v>
      </c>
      <c r="V153" s="5">
        <f>VLOOKUP(I153,AB:AC,2,FALSE)</f>
        <v>17392000</v>
      </c>
      <c r="W153" s="15">
        <v>1.06</v>
      </c>
      <c r="X153" s="5">
        <f>V153*H153*W153</f>
        <v>6083721.6000000006</v>
      </c>
      <c r="Y153" s="22" t="s">
        <v>1782</v>
      </c>
      <c r="Z153" s="22" t="s">
        <v>1680</v>
      </c>
    </row>
    <row r="154" spans="1:26" x14ac:dyDescent="0.3">
      <c r="A154" s="11" t="s">
        <v>76</v>
      </c>
      <c r="B154" s="3" t="s">
        <v>77</v>
      </c>
      <c r="C154" s="3" t="s">
        <v>78</v>
      </c>
      <c r="D154" s="3" t="s">
        <v>79</v>
      </c>
      <c r="E154" s="3" t="s">
        <v>44</v>
      </c>
      <c r="F154" s="3">
        <v>4</v>
      </c>
      <c r="G154" s="3">
        <v>8</v>
      </c>
      <c r="H154" s="36">
        <v>5.4399999999999995</v>
      </c>
      <c r="I154" s="11" t="s">
        <v>230</v>
      </c>
      <c r="J154" s="3" t="s">
        <v>80</v>
      </c>
      <c r="K154" s="3" t="s">
        <v>31</v>
      </c>
      <c r="L154" s="3" t="s">
        <v>32</v>
      </c>
      <c r="M154" s="3" t="s">
        <v>34</v>
      </c>
      <c r="N154" s="3" t="s">
        <v>81</v>
      </c>
      <c r="O154" s="3" t="s">
        <v>37</v>
      </c>
      <c r="P154" s="15">
        <v>28722.3927746519</v>
      </c>
      <c r="Q154" s="3" t="s">
        <v>38</v>
      </c>
      <c r="R154" s="3" t="s">
        <v>230</v>
      </c>
      <c r="S154" s="50"/>
      <c r="T154" s="3" t="s">
        <v>39</v>
      </c>
      <c r="U154" s="20">
        <v>120100000</v>
      </c>
      <c r="V154" s="22">
        <f>ROUND(U154/H154,-3)</f>
        <v>22077000</v>
      </c>
      <c r="W154" s="15">
        <v>1.06</v>
      </c>
      <c r="X154" s="22">
        <f>ROUND(U154*W154,-3)</f>
        <v>127306000</v>
      </c>
      <c r="Y154" s="22" t="s">
        <v>1793</v>
      </c>
      <c r="Z154" s="22" t="s">
        <v>1683</v>
      </c>
    </row>
    <row r="155" spans="1:26" x14ac:dyDescent="0.3">
      <c r="A155" s="11" t="s">
        <v>195</v>
      </c>
      <c r="B155" s="3" t="s">
        <v>560</v>
      </c>
      <c r="C155" s="3" t="s">
        <v>303</v>
      </c>
      <c r="D155" s="3" t="s">
        <v>194</v>
      </c>
      <c r="E155" s="3" t="s">
        <v>44</v>
      </c>
      <c r="F155" s="3">
        <v>0</v>
      </c>
      <c r="G155" s="3">
        <v>2</v>
      </c>
      <c r="H155" s="36">
        <v>0.66</v>
      </c>
      <c r="I155" s="11" t="s">
        <v>29</v>
      </c>
      <c r="J155" s="3"/>
      <c r="K155" s="3"/>
      <c r="L155" s="3"/>
      <c r="M155" s="3" t="s">
        <v>34</v>
      </c>
      <c r="N155" s="3" t="s">
        <v>81</v>
      </c>
      <c r="O155" s="3" t="s">
        <v>158</v>
      </c>
      <c r="P155" s="15">
        <v>3449.4339288114602</v>
      </c>
      <c r="Q155" s="3" t="s">
        <v>159</v>
      </c>
      <c r="R155" s="3" t="s">
        <v>29</v>
      </c>
      <c r="S155" s="50" t="s">
        <v>1707</v>
      </c>
      <c r="T155" s="3" t="s">
        <v>39</v>
      </c>
      <c r="U155" s="23" t="s">
        <v>64</v>
      </c>
      <c r="V155" s="5">
        <f t="shared" ref="V155:V160" si="16">VLOOKUP(I155,AB:AC,2,FALSE)</f>
        <v>17392000</v>
      </c>
      <c r="W155" s="15">
        <v>1.06</v>
      </c>
      <c r="X155" s="5">
        <f t="shared" ref="X155:X160" si="17">V155*H155*W155</f>
        <v>12167443.200000001</v>
      </c>
      <c r="Y155" s="22" t="s">
        <v>1782</v>
      </c>
      <c r="Z155" s="5"/>
    </row>
    <row r="156" spans="1:26" x14ac:dyDescent="0.3">
      <c r="A156" s="11" t="s">
        <v>559</v>
      </c>
      <c r="B156" s="3" t="s">
        <v>558</v>
      </c>
      <c r="C156" s="3" t="s">
        <v>194</v>
      </c>
      <c r="D156" s="3" t="s">
        <v>79</v>
      </c>
      <c r="E156" s="3" t="s">
        <v>44</v>
      </c>
      <c r="F156" s="3">
        <v>0</v>
      </c>
      <c r="G156" s="3">
        <v>2</v>
      </c>
      <c r="H156" s="36">
        <v>1.02</v>
      </c>
      <c r="I156" s="11" t="s">
        <v>29</v>
      </c>
      <c r="J156" s="3"/>
      <c r="K156" s="3"/>
      <c r="L156" s="3"/>
      <c r="M156" s="3" t="s">
        <v>34</v>
      </c>
      <c r="N156" s="3" t="s">
        <v>81</v>
      </c>
      <c r="O156" s="3" t="s">
        <v>158</v>
      </c>
      <c r="P156" s="15">
        <v>5375.1680425090599</v>
      </c>
      <c r="Q156" s="3" t="s">
        <v>159</v>
      </c>
      <c r="R156" s="3" t="s">
        <v>29</v>
      </c>
      <c r="S156" s="50" t="s">
        <v>1707</v>
      </c>
      <c r="T156" s="3" t="s">
        <v>39</v>
      </c>
      <c r="U156" s="23" t="s">
        <v>64</v>
      </c>
      <c r="V156" s="5">
        <f t="shared" si="16"/>
        <v>17392000</v>
      </c>
      <c r="W156" s="15">
        <v>1.06</v>
      </c>
      <c r="X156" s="5">
        <f t="shared" si="17"/>
        <v>18804230.400000002</v>
      </c>
      <c r="Y156" s="22" t="s">
        <v>1782</v>
      </c>
      <c r="Z156" s="22" t="s">
        <v>1683</v>
      </c>
    </row>
    <row r="157" spans="1:26" x14ac:dyDescent="0.3">
      <c r="A157" s="11" t="s">
        <v>192</v>
      </c>
      <c r="B157" s="3" t="s">
        <v>572</v>
      </c>
      <c r="C157" s="3" t="s">
        <v>555</v>
      </c>
      <c r="D157" s="3" t="s">
        <v>571</v>
      </c>
      <c r="E157" s="3" t="s">
        <v>44</v>
      </c>
      <c r="F157" s="3">
        <v>0</v>
      </c>
      <c r="G157" s="3">
        <v>2</v>
      </c>
      <c r="H157" s="36">
        <v>0.74</v>
      </c>
      <c r="I157" s="11" t="s">
        <v>29</v>
      </c>
      <c r="J157" s="3"/>
      <c r="K157" s="3"/>
      <c r="L157" s="3"/>
      <c r="M157" s="3" t="s">
        <v>34</v>
      </c>
      <c r="N157" s="3" t="s">
        <v>81</v>
      </c>
      <c r="O157" s="3" t="s">
        <v>158</v>
      </c>
      <c r="P157" s="15">
        <v>3897.9836364704602</v>
      </c>
      <c r="Q157" s="3" t="s">
        <v>159</v>
      </c>
      <c r="R157" s="3" t="s">
        <v>29</v>
      </c>
      <c r="S157" s="50" t="s">
        <v>1707</v>
      </c>
      <c r="T157" s="3" t="s">
        <v>39</v>
      </c>
      <c r="U157" s="23" t="s">
        <v>64</v>
      </c>
      <c r="V157" s="5">
        <f t="shared" si="16"/>
        <v>17392000</v>
      </c>
      <c r="W157" s="15">
        <v>1.06</v>
      </c>
      <c r="X157" s="5">
        <f t="shared" si="17"/>
        <v>13642284.800000001</v>
      </c>
      <c r="Y157" s="22" t="s">
        <v>1782</v>
      </c>
      <c r="Z157" s="22" t="s">
        <v>1683</v>
      </c>
    </row>
    <row r="158" spans="1:26" x14ac:dyDescent="0.3">
      <c r="A158" s="11" t="s">
        <v>570</v>
      </c>
      <c r="B158" s="3" t="s">
        <v>556</v>
      </c>
      <c r="C158" s="3" t="s">
        <v>569</v>
      </c>
      <c r="D158" s="3" t="s">
        <v>194</v>
      </c>
      <c r="E158" s="3" t="s">
        <v>44</v>
      </c>
      <c r="F158" s="3">
        <v>0</v>
      </c>
      <c r="G158" s="3">
        <v>2</v>
      </c>
      <c r="H158" s="36">
        <v>1.32</v>
      </c>
      <c r="I158" s="11" t="s">
        <v>29</v>
      </c>
      <c r="J158" s="3"/>
      <c r="K158" s="3"/>
      <c r="L158" s="3"/>
      <c r="M158" s="3" t="s">
        <v>34</v>
      </c>
      <c r="N158" s="3" t="s">
        <v>81</v>
      </c>
      <c r="O158" s="3" t="s">
        <v>158</v>
      </c>
      <c r="P158" s="15">
        <v>6920.0016399941096</v>
      </c>
      <c r="Q158" s="3" t="s">
        <v>159</v>
      </c>
      <c r="R158" s="3" t="s">
        <v>29</v>
      </c>
      <c r="S158" s="50" t="s">
        <v>1707</v>
      </c>
      <c r="T158" s="3" t="s">
        <v>39</v>
      </c>
      <c r="U158" s="23" t="s">
        <v>64</v>
      </c>
      <c r="V158" s="5">
        <f t="shared" si="16"/>
        <v>17392000</v>
      </c>
      <c r="W158" s="15">
        <v>1.06</v>
      </c>
      <c r="X158" s="5">
        <f t="shared" si="17"/>
        <v>24334886.400000002</v>
      </c>
      <c r="Y158" s="22" t="s">
        <v>1782</v>
      </c>
      <c r="Z158" s="22" t="s">
        <v>1680</v>
      </c>
    </row>
    <row r="159" spans="1:26" x14ac:dyDescent="0.3">
      <c r="A159" s="11" t="s">
        <v>557</v>
      </c>
      <c r="B159" s="3" t="s">
        <v>556</v>
      </c>
      <c r="C159" s="3" t="s">
        <v>194</v>
      </c>
      <c r="D159" s="3" t="s">
        <v>555</v>
      </c>
      <c r="E159" s="3" t="s">
        <v>44</v>
      </c>
      <c r="F159" s="3">
        <v>0</v>
      </c>
      <c r="G159" s="3">
        <v>2</v>
      </c>
      <c r="H159" s="36">
        <v>0.95</v>
      </c>
      <c r="I159" s="11" t="s">
        <v>29</v>
      </c>
      <c r="J159" s="3"/>
      <c r="K159" s="3"/>
      <c r="L159" s="3"/>
      <c r="M159" s="3" t="s">
        <v>34</v>
      </c>
      <c r="N159" s="3" t="s">
        <v>81</v>
      </c>
      <c r="O159" s="3" t="s">
        <v>158</v>
      </c>
      <c r="P159" s="15">
        <v>5009.6432909479599</v>
      </c>
      <c r="Q159" s="3" t="s">
        <v>159</v>
      </c>
      <c r="R159" s="3" t="s">
        <v>29</v>
      </c>
      <c r="S159" s="50" t="s">
        <v>1707</v>
      </c>
      <c r="T159" s="3" t="s">
        <v>39</v>
      </c>
      <c r="U159" s="23" t="s">
        <v>64</v>
      </c>
      <c r="V159" s="5">
        <f t="shared" si="16"/>
        <v>17392000</v>
      </c>
      <c r="W159" s="15">
        <v>1.06</v>
      </c>
      <c r="X159" s="5">
        <f t="shared" si="17"/>
        <v>17513744</v>
      </c>
      <c r="Y159" s="22" t="s">
        <v>1782</v>
      </c>
      <c r="Z159" s="22" t="s">
        <v>1683</v>
      </c>
    </row>
    <row r="160" spans="1:26" x14ac:dyDescent="0.3">
      <c r="A160" s="11" t="s">
        <v>568</v>
      </c>
      <c r="B160" s="3" t="s">
        <v>567</v>
      </c>
      <c r="C160" s="3" t="s">
        <v>566</v>
      </c>
      <c r="D160" s="3" t="s">
        <v>565</v>
      </c>
      <c r="E160" s="3" t="s">
        <v>44</v>
      </c>
      <c r="F160" s="3">
        <v>0</v>
      </c>
      <c r="G160" s="3">
        <v>2</v>
      </c>
      <c r="H160" s="36">
        <v>0.97</v>
      </c>
      <c r="I160" s="11" t="s">
        <v>29</v>
      </c>
      <c r="J160" s="3"/>
      <c r="K160" s="3"/>
      <c r="L160" s="3"/>
      <c r="M160" s="3" t="s">
        <v>34</v>
      </c>
      <c r="N160" s="3" t="s">
        <v>81</v>
      </c>
      <c r="O160" s="3" t="s">
        <v>158</v>
      </c>
      <c r="P160" s="15">
        <v>5100.7182083833104</v>
      </c>
      <c r="Q160" s="3" t="s">
        <v>159</v>
      </c>
      <c r="R160" s="3" t="s">
        <v>29</v>
      </c>
      <c r="S160" s="50" t="s">
        <v>1707</v>
      </c>
      <c r="T160" s="3" t="s">
        <v>39</v>
      </c>
      <c r="U160" s="23" t="s">
        <v>64</v>
      </c>
      <c r="V160" s="5">
        <f t="shared" si="16"/>
        <v>17392000</v>
      </c>
      <c r="W160" s="15">
        <v>1.06</v>
      </c>
      <c r="X160" s="5">
        <f t="shared" si="17"/>
        <v>17882454.400000002</v>
      </c>
      <c r="Y160" s="22" t="s">
        <v>1782</v>
      </c>
      <c r="Z160" s="22" t="s">
        <v>1683</v>
      </c>
    </row>
    <row r="161" spans="1:26" x14ac:dyDescent="0.3">
      <c r="A161" s="11" t="s">
        <v>85</v>
      </c>
      <c r="B161" s="3" t="s">
        <v>77</v>
      </c>
      <c r="C161" s="3" t="s">
        <v>79</v>
      </c>
      <c r="D161" s="3" t="s">
        <v>86</v>
      </c>
      <c r="E161" s="3" t="s">
        <v>44</v>
      </c>
      <c r="F161" s="3">
        <v>4</v>
      </c>
      <c r="G161" s="3">
        <v>6</v>
      </c>
      <c r="H161" s="36">
        <v>4.7799999999999994</v>
      </c>
      <c r="I161" s="11" t="s">
        <v>230</v>
      </c>
      <c r="J161" s="3" t="s">
        <v>80</v>
      </c>
      <c r="K161" s="3" t="s">
        <v>31</v>
      </c>
      <c r="L161" s="3" t="s">
        <v>32</v>
      </c>
      <c r="M161" s="3" t="s">
        <v>63</v>
      </c>
      <c r="N161" s="3" t="s">
        <v>87</v>
      </c>
      <c r="O161" s="3" t="s">
        <v>37</v>
      </c>
      <c r="P161" s="15">
        <v>25204.7002304585</v>
      </c>
      <c r="Q161" s="3" t="s">
        <v>38</v>
      </c>
      <c r="R161" s="3" t="s">
        <v>230</v>
      </c>
      <c r="S161" s="50"/>
      <c r="T161" s="3" t="s">
        <v>39</v>
      </c>
      <c r="U161" s="20">
        <v>64050000</v>
      </c>
      <c r="V161" s="22">
        <f>ROUND(U161/H161,-3)</f>
        <v>13400000</v>
      </c>
      <c r="W161" s="15">
        <v>1.06</v>
      </c>
      <c r="X161" s="22">
        <f>ROUND(U161*W161,-3)</f>
        <v>67893000</v>
      </c>
      <c r="Y161" s="22" t="s">
        <v>1794</v>
      </c>
      <c r="Z161" s="22" t="s">
        <v>1683</v>
      </c>
    </row>
    <row r="162" spans="1:26" x14ac:dyDescent="0.3">
      <c r="A162" s="11" t="s">
        <v>577</v>
      </c>
      <c r="B162" s="3" t="s">
        <v>563</v>
      </c>
      <c r="C162" s="3" t="s">
        <v>576</v>
      </c>
      <c r="D162" s="3" t="s">
        <v>533</v>
      </c>
      <c r="E162" s="3" t="s">
        <v>44</v>
      </c>
      <c r="F162" s="3">
        <v>0</v>
      </c>
      <c r="G162" s="3">
        <v>2</v>
      </c>
      <c r="H162" s="36">
        <v>0.71</v>
      </c>
      <c r="I162" s="11" t="s">
        <v>29</v>
      </c>
      <c r="J162" s="3"/>
      <c r="K162" s="3"/>
      <c r="L162" s="3"/>
      <c r="M162" s="3" t="s">
        <v>63</v>
      </c>
      <c r="N162" s="3" t="s">
        <v>87</v>
      </c>
      <c r="O162" s="3" t="s">
        <v>158</v>
      </c>
      <c r="P162" s="15">
        <v>3702.3736397254402</v>
      </c>
      <c r="Q162" s="3" t="s">
        <v>159</v>
      </c>
      <c r="R162" s="3" t="s">
        <v>29</v>
      </c>
      <c r="S162" s="50" t="s">
        <v>1707</v>
      </c>
      <c r="T162" s="3" t="s">
        <v>39</v>
      </c>
      <c r="U162" s="23" t="s">
        <v>64</v>
      </c>
      <c r="V162" s="5">
        <f>VLOOKUP(I162,AB:AC,2,FALSE)</f>
        <v>17392000</v>
      </c>
      <c r="W162" s="15">
        <v>1.06</v>
      </c>
      <c r="X162" s="5">
        <f>V162*H162*W162</f>
        <v>13089219.200000001</v>
      </c>
      <c r="Y162" s="22" t="s">
        <v>1782</v>
      </c>
      <c r="Z162" s="22" t="s">
        <v>1683</v>
      </c>
    </row>
    <row r="163" spans="1:26" x14ac:dyDescent="0.3">
      <c r="A163" s="11" t="s">
        <v>957</v>
      </c>
      <c r="B163" s="3" t="s">
        <v>77</v>
      </c>
      <c r="C163" s="3" t="s">
        <v>956</v>
      </c>
      <c r="D163" s="3" t="s">
        <v>580</v>
      </c>
      <c r="E163" s="3" t="s">
        <v>44</v>
      </c>
      <c r="F163" s="3">
        <v>4</v>
      </c>
      <c r="G163" s="3">
        <v>6</v>
      </c>
      <c r="H163" s="36">
        <v>2.34</v>
      </c>
      <c r="I163" s="11" t="s">
        <v>230</v>
      </c>
      <c r="J163" s="3" t="s">
        <v>80</v>
      </c>
      <c r="K163" s="3" t="s">
        <v>31</v>
      </c>
      <c r="L163" s="3" t="s">
        <v>32</v>
      </c>
      <c r="M163" s="3" t="s">
        <v>34</v>
      </c>
      <c r="N163" s="3" t="s">
        <v>87</v>
      </c>
      <c r="O163" s="3" t="s">
        <v>37</v>
      </c>
      <c r="P163" s="15">
        <v>24661.074395109299</v>
      </c>
      <c r="Q163" s="3" t="s">
        <v>38</v>
      </c>
      <c r="R163" s="3" t="s">
        <v>230</v>
      </c>
      <c r="S163" s="50"/>
      <c r="T163" s="3" t="s">
        <v>39</v>
      </c>
      <c r="U163" s="20">
        <v>64050000</v>
      </c>
      <c r="V163" s="22">
        <f>ROUND(U163/H163,-3)</f>
        <v>27372000</v>
      </c>
      <c r="W163" s="15">
        <v>1.06</v>
      </c>
      <c r="X163" s="22">
        <f>ROUND(U163*W163,-3)</f>
        <v>67893000</v>
      </c>
      <c r="Y163" s="22" t="s">
        <v>1794</v>
      </c>
      <c r="Z163" s="22" t="s">
        <v>1683</v>
      </c>
    </row>
    <row r="164" spans="1:26" x14ac:dyDescent="0.3">
      <c r="A164" s="11" t="s">
        <v>582</v>
      </c>
      <c r="B164" s="3" t="s">
        <v>545</v>
      </c>
      <c r="C164" s="3" t="s">
        <v>581</v>
      </c>
      <c r="D164" s="3" t="s">
        <v>580</v>
      </c>
      <c r="E164" s="3" t="s">
        <v>44</v>
      </c>
      <c r="F164" s="3">
        <v>0</v>
      </c>
      <c r="G164" s="3">
        <v>2</v>
      </c>
      <c r="H164" s="36">
        <v>0.6</v>
      </c>
      <c r="I164" s="11" t="s">
        <v>29</v>
      </c>
      <c r="J164" s="3"/>
      <c r="K164" s="3"/>
      <c r="L164" s="3"/>
      <c r="M164" s="3" t="s">
        <v>34</v>
      </c>
      <c r="N164" s="3" t="s">
        <v>87</v>
      </c>
      <c r="O164" s="3" t="s">
        <v>158</v>
      </c>
      <c r="P164" s="15">
        <v>3130.6837568577498</v>
      </c>
      <c r="Q164" s="3" t="s">
        <v>159</v>
      </c>
      <c r="R164" s="3" t="s">
        <v>29</v>
      </c>
      <c r="S164" s="50" t="s">
        <v>1707</v>
      </c>
      <c r="T164" s="3" t="s">
        <v>104</v>
      </c>
      <c r="U164" s="23" t="s">
        <v>64</v>
      </c>
      <c r="V164" s="5">
        <f>VLOOKUP(I164,AB:AC,2,FALSE)</f>
        <v>17392000</v>
      </c>
      <c r="W164" s="15">
        <v>1.06</v>
      </c>
      <c r="X164" s="5">
        <f>V164*H164*W164</f>
        <v>11061312</v>
      </c>
      <c r="Y164" s="22" t="s">
        <v>1782</v>
      </c>
      <c r="Z164" s="22" t="s">
        <v>1683</v>
      </c>
    </row>
    <row r="165" spans="1:26" x14ac:dyDescent="0.3">
      <c r="A165" s="11" t="s">
        <v>546</v>
      </c>
      <c r="B165" s="3" t="s">
        <v>545</v>
      </c>
      <c r="C165" s="3" t="s">
        <v>303</v>
      </c>
      <c r="D165" s="3" t="s">
        <v>328</v>
      </c>
      <c r="E165" s="3" t="s">
        <v>44</v>
      </c>
      <c r="F165" s="3">
        <v>0</v>
      </c>
      <c r="G165" s="3">
        <v>2</v>
      </c>
      <c r="H165" s="36">
        <v>0.46</v>
      </c>
      <c r="I165" s="11" t="s">
        <v>29</v>
      </c>
      <c r="J165" s="3"/>
      <c r="K165" s="3"/>
      <c r="L165" s="3"/>
      <c r="M165" s="3" t="s">
        <v>34</v>
      </c>
      <c r="N165" s="3" t="s">
        <v>87</v>
      </c>
      <c r="O165" s="3" t="s">
        <v>158</v>
      </c>
      <c r="P165" s="15">
        <v>2379.4384754381399</v>
      </c>
      <c r="Q165" s="3" t="s">
        <v>159</v>
      </c>
      <c r="R165" s="3" t="s">
        <v>29</v>
      </c>
      <c r="S165" s="50" t="s">
        <v>1707</v>
      </c>
      <c r="T165" s="3" t="s">
        <v>39</v>
      </c>
      <c r="U165" s="23" t="s">
        <v>64</v>
      </c>
      <c r="V165" s="5">
        <f>VLOOKUP(I165,AB:AC,2,FALSE)</f>
        <v>17392000</v>
      </c>
      <c r="W165" s="15">
        <v>1.06</v>
      </c>
      <c r="X165" s="5">
        <f>V165*H165*W165</f>
        <v>8480339.2000000011</v>
      </c>
      <c r="Y165" s="22" t="s">
        <v>1782</v>
      </c>
      <c r="Z165" s="22" t="s">
        <v>1683</v>
      </c>
    </row>
    <row r="166" spans="1:26" x14ac:dyDescent="0.3">
      <c r="A166" s="11" t="s">
        <v>579</v>
      </c>
      <c r="B166" s="3" t="s">
        <v>578</v>
      </c>
      <c r="C166" s="3" t="s">
        <v>303</v>
      </c>
      <c r="D166" s="3" t="s">
        <v>548</v>
      </c>
      <c r="E166" s="3" t="s">
        <v>44</v>
      </c>
      <c r="F166" s="3">
        <v>0</v>
      </c>
      <c r="G166" s="3">
        <v>2</v>
      </c>
      <c r="H166" s="36">
        <v>0.66</v>
      </c>
      <c r="I166" s="11" t="s">
        <v>29</v>
      </c>
      <c r="J166" s="3"/>
      <c r="K166" s="3"/>
      <c r="L166" s="3"/>
      <c r="M166" s="3" t="s">
        <v>34</v>
      </c>
      <c r="N166" s="3" t="s">
        <v>87</v>
      </c>
      <c r="O166" s="3" t="s">
        <v>158</v>
      </c>
      <c r="P166" s="15">
        <v>3440.3711342280999</v>
      </c>
      <c r="Q166" s="3" t="s">
        <v>159</v>
      </c>
      <c r="R166" s="3" t="s">
        <v>29</v>
      </c>
      <c r="S166" s="50" t="s">
        <v>1707</v>
      </c>
      <c r="T166" s="3" t="s">
        <v>104</v>
      </c>
      <c r="U166" s="23" t="s">
        <v>64</v>
      </c>
      <c r="V166" s="5">
        <f>VLOOKUP(I166,AB:AC,2,FALSE)</f>
        <v>17392000</v>
      </c>
      <c r="W166" s="15">
        <v>1.06</v>
      </c>
      <c r="X166" s="5">
        <f>V166*H166*W166</f>
        <v>12167443.200000001</v>
      </c>
      <c r="Y166" s="22" t="s">
        <v>1782</v>
      </c>
      <c r="Z166" s="22" t="s">
        <v>1683</v>
      </c>
    </row>
    <row r="167" spans="1:26" x14ac:dyDescent="0.3">
      <c r="A167" s="11" t="s">
        <v>337</v>
      </c>
      <c r="B167" s="3" t="s">
        <v>77</v>
      </c>
      <c r="C167" s="3" t="s">
        <v>336</v>
      </c>
      <c r="D167" s="3" t="s">
        <v>335</v>
      </c>
      <c r="E167" s="3" t="s">
        <v>44</v>
      </c>
      <c r="F167" s="3">
        <v>4</v>
      </c>
      <c r="G167" s="3">
        <v>6</v>
      </c>
      <c r="H167" s="36">
        <v>3.0599999999999996</v>
      </c>
      <c r="I167" s="11" t="s">
        <v>230</v>
      </c>
      <c r="J167" s="3" t="s">
        <v>80</v>
      </c>
      <c r="K167" s="3" t="s">
        <v>31</v>
      </c>
      <c r="L167" s="3" t="s">
        <v>32</v>
      </c>
      <c r="M167" s="3" t="s">
        <v>34</v>
      </c>
      <c r="N167" s="3" t="s">
        <v>332</v>
      </c>
      <c r="O167" s="3" t="s">
        <v>37</v>
      </c>
      <c r="P167" s="15">
        <v>32235.642505566801</v>
      </c>
      <c r="Q167" s="3" t="s">
        <v>38</v>
      </c>
      <c r="R167" s="3" t="s">
        <v>230</v>
      </c>
      <c r="S167" s="50"/>
      <c r="T167" s="3" t="s">
        <v>39</v>
      </c>
      <c r="U167" s="20">
        <v>90112000</v>
      </c>
      <c r="V167" s="22">
        <f>ROUND(U167/H167,-3)</f>
        <v>29448000</v>
      </c>
      <c r="W167" s="15">
        <v>1.06</v>
      </c>
      <c r="X167" s="22">
        <f>ROUND(U167*W167,-3)</f>
        <v>95519000</v>
      </c>
      <c r="Y167" s="22" t="s">
        <v>1794</v>
      </c>
      <c r="Z167" s="22" t="s">
        <v>1683</v>
      </c>
    </row>
    <row r="168" spans="1:26" x14ac:dyDescent="0.3">
      <c r="A168" s="11" t="s">
        <v>594</v>
      </c>
      <c r="B168" s="3" t="s">
        <v>563</v>
      </c>
      <c r="C168" s="3" t="s">
        <v>328</v>
      </c>
      <c r="D168" s="3" t="s">
        <v>593</v>
      </c>
      <c r="E168" s="3" t="s">
        <v>44</v>
      </c>
      <c r="F168" s="3">
        <v>0</v>
      </c>
      <c r="G168" s="3">
        <v>2</v>
      </c>
      <c r="H168" s="36">
        <v>0.44</v>
      </c>
      <c r="I168" s="11" t="s">
        <v>29</v>
      </c>
      <c r="J168" s="3"/>
      <c r="K168" s="3"/>
      <c r="L168" s="3"/>
      <c r="M168" s="3" t="s">
        <v>34</v>
      </c>
      <c r="N168" s="3" t="s">
        <v>332</v>
      </c>
      <c r="O168" s="3" t="s">
        <v>37</v>
      </c>
      <c r="P168" s="15">
        <v>2305.99318445463</v>
      </c>
      <c r="Q168" s="3" t="s">
        <v>159</v>
      </c>
      <c r="R168" s="3" t="s">
        <v>29</v>
      </c>
      <c r="S168" s="50" t="s">
        <v>1707</v>
      </c>
      <c r="T168" s="3" t="s">
        <v>104</v>
      </c>
      <c r="U168" s="20">
        <v>43981165.799999997</v>
      </c>
      <c r="V168" s="22">
        <f>ROUND(U168/H168,-3)</f>
        <v>99957000</v>
      </c>
      <c r="W168" s="15">
        <v>1.06</v>
      </c>
      <c r="X168" s="22">
        <f>ROUND(U168*W168,-3)</f>
        <v>46620000</v>
      </c>
      <c r="Y168" s="22" t="s">
        <v>1782</v>
      </c>
      <c r="Z168" s="22" t="s">
        <v>1683</v>
      </c>
    </row>
    <row r="169" spans="1:26" x14ac:dyDescent="0.3">
      <c r="A169" s="11" t="s">
        <v>611</v>
      </c>
      <c r="B169" s="3" t="s">
        <v>563</v>
      </c>
      <c r="C169" s="3" t="s">
        <v>108</v>
      </c>
      <c r="D169" s="3" t="s">
        <v>335</v>
      </c>
      <c r="E169" s="3" t="s">
        <v>44</v>
      </c>
      <c r="F169" s="3">
        <v>0</v>
      </c>
      <c r="G169" s="3">
        <v>2</v>
      </c>
      <c r="H169" s="36">
        <v>1.04</v>
      </c>
      <c r="I169" s="11" t="s">
        <v>29</v>
      </c>
      <c r="J169" s="3"/>
      <c r="K169" s="3"/>
      <c r="L169" s="3"/>
      <c r="M169" s="3" t="s">
        <v>34</v>
      </c>
      <c r="N169" s="3" t="s">
        <v>332</v>
      </c>
      <c r="O169" s="3" t="s">
        <v>158</v>
      </c>
      <c r="P169" s="15">
        <v>5280.4184402511601</v>
      </c>
      <c r="Q169" s="3" t="s">
        <v>159</v>
      </c>
      <c r="R169" s="3" t="s">
        <v>29</v>
      </c>
      <c r="S169" s="50" t="s">
        <v>1707</v>
      </c>
      <c r="T169" s="3" t="s">
        <v>104</v>
      </c>
      <c r="U169" s="23" t="s">
        <v>64</v>
      </c>
      <c r="V169" s="5">
        <f t="shared" ref="V169:V180" si="18">VLOOKUP(I169,AB:AC,2,FALSE)</f>
        <v>17392000</v>
      </c>
      <c r="W169" s="15">
        <v>1.06</v>
      </c>
      <c r="X169" s="5">
        <f t="shared" ref="X169:X180" si="19">V169*H169*W169</f>
        <v>19172940.800000001</v>
      </c>
      <c r="Y169" s="22" t="s">
        <v>1782</v>
      </c>
      <c r="Z169" s="22" t="s">
        <v>1683</v>
      </c>
    </row>
    <row r="170" spans="1:26" x14ac:dyDescent="0.3">
      <c r="A170" s="11" t="s">
        <v>538</v>
      </c>
      <c r="B170" s="3" t="s">
        <v>537</v>
      </c>
      <c r="C170" s="3" t="s">
        <v>335</v>
      </c>
      <c r="D170" s="3" t="s">
        <v>536</v>
      </c>
      <c r="E170" s="3" t="s">
        <v>44</v>
      </c>
      <c r="F170" s="3">
        <v>0</v>
      </c>
      <c r="G170" s="3">
        <v>2</v>
      </c>
      <c r="H170" s="36">
        <v>0.3</v>
      </c>
      <c r="I170" s="11" t="s">
        <v>29</v>
      </c>
      <c r="J170" s="3"/>
      <c r="K170" s="3"/>
      <c r="L170" s="3"/>
      <c r="M170" s="3" t="s">
        <v>34</v>
      </c>
      <c r="N170" s="3" t="s">
        <v>332</v>
      </c>
      <c r="O170" s="3" t="s">
        <v>158</v>
      </c>
      <c r="P170" s="15">
        <v>1545.93126581461</v>
      </c>
      <c r="Q170" s="3" t="s">
        <v>159</v>
      </c>
      <c r="R170" s="3" t="s">
        <v>29</v>
      </c>
      <c r="S170" s="50" t="s">
        <v>1707</v>
      </c>
      <c r="T170" s="3" t="s">
        <v>104</v>
      </c>
      <c r="U170" s="23" t="s">
        <v>64</v>
      </c>
      <c r="V170" s="5">
        <f t="shared" si="18"/>
        <v>17392000</v>
      </c>
      <c r="W170" s="15">
        <v>1.06</v>
      </c>
      <c r="X170" s="5">
        <f t="shared" si="19"/>
        <v>5530656</v>
      </c>
      <c r="Y170" s="22" t="s">
        <v>1782</v>
      </c>
      <c r="Z170" s="22" t="s">
        <v>1683</v>
      </c>
    </row>
    <row r="171" spans="1:26" x14ac:dyDescent="0.3">
      <c r="A171" s="11" t="s">
        <v>597</v>
      </c>
      <c r="B171" s="3" t="s">
        <v>596</v>
      </c>
      <c r="C171" s="3" t="s">
        <v>303</v>
      </c>
      <c r="D171" s="3" t="s">
        <v>595</v>
      </c>
      <c r="E171" s="3" t="s">
        <v>44</v>
      </c>
      <c r="F171" s="3">
        <v>0</v>
      </c>
      <c r="G171" s="3">
        <v>2</v>
      </c>
      <c r="H171" s="36">
        <v>0.41000000000000003</v>
      </c>
      <c r="I171" s="11" t="s">
        <v>29</v>
      </c>
      <c r="J171" s="3"/>
      <c r="K171" s="3"/>
      <c r="L171" s="3"/>
      <c r="M171" s="3" t="s">
        <v>34</v>
      </c>
      <c r="N171" s="3" t="s">
        <v>332</v>
      </c>
      <c r="O171" s="3" t="s">
        <v>158</v>
      </c>
      <c r="P171" s="15">
        <v>2243.5733136915401</v>
      </c>
      <c r="Q171" s="3" t="s">
        <v>159</v>
      </c>
      <c r="R171" s="3" t="s">
        <v>29</v>
      </c>
      <c r="S171" s="50" t="s">
        <v>1707</v>
      </c>
      <c r="T171" s="3" t="s">
        <v>39</v>
      </c>
      <c r="U171" s="23" t="s">
        <v>64</v>
      </c>
      <c r="V171" s="5">
        <f t="shared" si="18"/>
        <v>17392000</v>
      </c>
      <c r="W171" s="15">
        <v>1.06</v>
      </c>
      <c r="X171" s="5">
        <f t="shared" si="19"/>
        <v>7558563.2000000011</v>
      </c>
      <c r="Y171" s="22" t="s">
        <v>1782</v>
      </c>
      <c r="Z171" s="22" t="s">
        <v>1683</v>
      </c>
    </row>
    <row r="172" spans="1:26" x14ac:dyDescent="0.3">
      <c r="A172" s="11" t="s">
        <v>610</v>
      </c>
      <c r="B172" s="3" t="s">
        <v>596</v>
      </c>
      <c r="C172" s="3" t="s">
        <v>609</v>
      </c>
      <c r="D172" s="3" t="s">
        <v>608</v>
      </c>
      <c r="E172" s="3" t="s">
        <v>44</v>
      </c>
      <c r="F172" s="3">
        <v>0</v>
      </c>
      <c r="G172" s="3">
        <v>2</v>
      </c>
      <c r="H172" s="36">
        <v>0.78</v>
      </c>
      <c r="I172" s="11" t="s">
        <v>29</v>
      </c>
      <c r="J172" s="3"/>
      <c r="K172" s="3"/>
      <c r="L172" s="3"/>
      <c r="M172" s="3" t="s">
        <v>34</v>
      </c>
      <c r="N172" s="3" t="s">
        <v>332</v>
      </c>
      <c r="O172" s="3" t="s">
        <v>158</v>
      </c>
      <c r="P172" s="15">
        <v>4087.6401394129598</v>
      </c>
      <c r="Q172" s="3" t="s">
        <v>159</v>
      </c>
      <c r="R172" s="3" t="s">
        <v>29</v>
      </c>
      <c r="S172" s="50" t="s">
        <v>1707</v>
      </c>
      <c r="T172" s="3" t="s">
        <v>39</v>
      </c>
      <c r="U172" s="23" t="s">
        <v>64</v>
      </c>
      <c r="V172" s="5">
        <f t="shared" si="18"/>
        <v>17392000</v>
      </c>
      <c r="W172" s="15">
        <v>1.06</v>
      </c>
      <c r="X172" s="5">
        <f t="shared" si="19"/>
        <v>14379705.600000001</v>
      </c>
      <c r="Y172" s="22" t="s">
        <v>1782</v>
      </c>
      <c r="Z172" s="22" t="s">
        <v>1683</v>
      </c>
    </row>
    <row r="173" spans="1:26" x14ac:dyDescent="0.3">
      <c r="A173" s="11" t="s">
        <v>607</v>
      </c>
      <c r="B173" s="3" t="s">
        <v>596</v>
      </c>
      <c r="C173" s="3" t="s">
        <v>606</v>
      </c>
      <c r="D173" s="3" t="s">
        <v>605</v>
      </c>
      <c r="E173" s="3" t="s">
        <v>44</v>
      </c>
      <c r="F173" s="3">
        <v>0</v>
      </c>
      <c r="G173" s="3">
        <v>2</v>
      </c>
      <c r="H173" s="36">
        <v>0.37</v>
      </c>
      <c r="I173" s="11" t="s">
        <v>29</v>
      </c>
      <c r="J173" s="3"/>
      <c r="K173" s="3"/>
      <c r="L173" s="3"/>
      <c r="M173" s="3" t="s">
        <v>34</v>
      </c>
      <c r="N173" s="3" t="s">
        <v>332</v>
      </c>
      <c r="O173" s="3" t="s">
        <v>158</v>
      </c>
      <c r="P173" s="15">
        <v>1924.3824433672701</v>
      </c>
      <c r="Q173" s="3" t="s">
        <v>159</v>
      </c>
      <c r="R173" s="3" t="s">
        <v>29</v>
      </c>
      <c r="S173" s="50" t="s">
        <v>1707</v>
      </c>
      <c r="T173" s="3" t="s">
        <v>104</v>
      </c>
      <c r="U173" s="23" t="s">
        <v>64</v>
      </c>
      <c r="V173" s="5">
        <f t="shared" si="18"/>
        <v>17392000</v>
      </c>
      <c r="W173" s="15">
        <v>1.06</v>
      </c>
      <c r="X173" s="5">
        <f t="shared" si="19"/>
        <v>6821142.4000000004</v>
      </c>
      <c r="Y173" s="22" t="s">
        <v>1782</v>
      </c>
      <c r="Z173" s="22" t="s">
        <v>1683</v>
      </c>
    </row>
    <row r="174" spans="1:26" x14ac:dyDescent="0.3">
      <c r="A174" s="11" t="s">
        <v>171</v>
      </c>
      <c r="B174" s="3" t="s">
        <v>77</v>
      </c>
      <c r="C174" s="3" t="s">
        <v>335</v>
      </c>
      <c r="D174" s="3" t="s">
        <v>702</v>
      </c>
      <c r="E174" s="3" t="s">
        <v>44</v>
      </c>
      <c r="F174" s="3">
        <v>4</v>
      </c>
      <c r="G174" s="3">
        <v>6</v>
      </c>
      <c r="H174" s="36">
        <v>9.31</v>
      </c>
      <c r="I174" s="11" t="s">
        <v>230</v>
      </c>
      <c r="J174" s="3" t="s">
        <v>80</v>
      </c>
      <c r="K174" s="3" t="s">
        <v>31</v>
      </c>
      <c r="L174" s="3" t="s">
        <v>32</v>
      </c>
      <c r="M174" s="3" t="s">
        <v>63</v>
      </c>
      <c r="N174" s="3" t="s">
        <v>64</v>
      </c>
      <c r="O174" s="3" t="s">
        <v>158</v>
      </c>
      <c r="P174" s="15">
        <v>49118.731138488503</v>
      </c>
      <c r="Q174" s="3" t="s">
        <v>38</v>
      </c>
      <c r="R174" s="3" t="s">
        <v>230</v>
      </c>
      <c r="S174" s="50"/>
      <c r="T174" s="3" t="s">
        <v>104</v>
      </c>
      <c r="U174" s="23" t="s">
        <v>64</v>
      </c>
      <c r="V174" s="5">
        <f t="shared" si="18"/>
        <v>10753000</v>
      </c>
      <c r="W174" s="15">
        <v>1.06</v>
      </c>
      <c r="X174" s="5">
        <f t="shared" si="19"/>
        <v>106117055.80000001</v>
      </c>
      <c r="Y174" s="22" t="s">
        <v>1794</v>
      </c>
      <c r="Z174" s="5" t="s">
        <v>1684</v>
      </c>
    </row>
    <row r="175" spans="1:26" x14ac:dyDescent="0.3">
      <c r="A175" s="11" t="s">
        <v>171</v>
      </c>
      <c r="B175" s="3" t="s">
        <v>237</v>
      </c>
      <c r="C175" s="3" t="s">
        <v>109</v>
      </c>
      <c r="D175" s="3"/>
      <c r="E175" s="3" t="s">
        <v>44</v>
      </c>
      <c r="F175" s="3">
        <v>2</v>
      </c>
      <c r="G175" s="3">
        <v>2</v>
      </c>
      <c r="H175" s="39">
        <v>1</v>
      </c>
      <c r="I175" s="11" t="s">
        <v>59</v>
      </c>
      <c r="J175" s="3"/>
      <c r="K175" s="3"/>
      <c r="L175" s="3"/>
      <c r="M175" s="3"/>
      <c r="N175" s="3" t="s">
        <v>64</v>
      </c>
      <c r="O175" s="3" t="s">
        <v>158</v>
      </c>
      <c r="P175" s="15">
        <v>835.15648522004199</v>
      </c>
      <c r="Q175" s="3" t="s">
        <v>159</v>
      </c>
      <c r="R175" s="3" t="s">
        <v>234</v>
      </c>
      <c r="S175" s="50"/>
      <c r="T175" s="3" t="s">
        <v>104</v>
      </c>
      <c r="U175" s="23" t="s">
        <v>64</v>
      </c>
      <c r="V175" s="5">
        <f t="shared" si="18"/>
        <v>27156000</v>
      </c>
      <c r="W175" s="15">
        <v>1.06</v>
      </c>
      <c r="X175" s="5">
        <f t="shared" si="19"/>
        <v>28785360</v>
      </c>
      <c r="Y175" s="22" t="s">
        <v>1794</v>
      </c>
      <c r="Z175" s="5" t="s">
        <v>1684</v>
      </c>
    </row>
    <row r="176" spans="1:26" x14ac:dyDescent="0.3">
      <c r="A176" s="11" t="s">
        <v>613</v>
      </c>
      <c r="B176" s="3" t="s">
        <v>537</v>
      </c>
      <c r="C176" s="3" t="s">
        <v>303</v>
      </c>
      <c r="D176" s="3" t="s">
        <v>612</v>
      </c>
      <c r="E176" s="3" t="s">
        <v>44</v>
      </c>
      <c r="F176" s="3">
        <v>0</v>
      </c>
      <c r="G176" s="3">
        <v>2</v>
      </c>
      <c r="H176" s="36">
        <v>0.89</v>
      </c>
      <c r="I176" s="11" t="s">
        <v>29</v>
      </c>
      <c r="J176" s="3"/>
      <c r="K176" s="3"/>
      <c r="L176" s="3"/>
      <c r="M176" s="3" t="s">
        <v>63</v>
      </c>
      <c r="N176" s="3" t="s">
        <v>64</v>
      </c>
      <c r="O176" s="3" t="s">
        <v>158</v>
      </c>
      <c r="P176" s="15">
        <v>4696.5772358750801</v>
      </c>
      <c r="Q176" s="3" t="s">
        <v>159</v>
      </c>
      <c r="R176" s="3" t="s">
        <v>29</v>
      </c>
      <c r="S176" s="50" t="s">
        <v>1707</v>
      </c>
      <c r="T176" s="3" t="s">
        <v>104</v>
      </c>
      <c r="U176" s="23" t="s">
        <v>64</v>
      </c>
      <c r="V176" s="5">
        <f t="shared" si="18"/>
        <v>17392000</v>
      </c>
      <c r="W176" s="15">
        <v>1.06</v>
      </c>
      <c r="X176" s="5">
        <f t="shared" si="19"/>
        <v>16407612.800000001</v>
      </c>
      <c r="Y176" s="22" t="s">
        <v>1782</v>
      </c>
      <c r="Z176" s="22" t="s">
        <v>1683</v>
      </c>
    </row>
    <row r="177" spans="1:26" x14ac:dyDescent="0.3">
      <c r="A177" s="11" t="s">
        <v>637</v>
      </c>
      <c r="B177" s="3" t="s">
        <v>534</v>
      </c>
      <c r="C177" s="3" t="s">
        <v>119</v>
      </c>
      <c r="D177" s="3" t="s">
        <v>61</v>
      </c>
      <c r="E177" s="3" t="s">
        <v>44</v>
      </c>
      <c r="F177" s="3">
        <v>0</v>
      </c>
      <c r="G177" s="3">
        <v>2</v>
      </c>
      <c r="H177" s="36">
        <v>1.44</v>
      </c>
      <c r="I177" s="11" t="s">
        <v>29</v>
      </c>
      <c r="J177" s="3"/>
      <c r="K177" s="3"/>
      <c r="L177" s="3"/>
      <c r="M177" s="3" t="s">
        <v>63</v>
      </c>
      <c r="N177" s="3" t="s">
        <v>64</v>
      </c>
      <c r="O177" s="3" t="s">
        <v>158</v>
      </c>
      <c r="P177" s="15">
        <v>7565.9381694191097</v>
      </c>
      <c r="Q177" s="3" t="s">
        <v>159</v>
      </c>
      <c r="R177" s="3" t="s">
        <v>29</v>
      </c>
      <c r="S177" s="50" t="s">
        <v>1707</v>
      </c>
      <c r="T177" s="3" t="s">
        <v>104</v>
      </c>
      <c r="U177" s="23" t="s">
        <v>64</v>
      </c>
      <c r="V177" s="5">
        <f t="shared" si="18"/>
        <v>17392000</v>
      </c>
      <c r="W177" s="15">
        <v>1.06</v>
      </c>
      <c r="X177" s="5">
        <f t="shared" si="19"/>
        <v>26547148.800000001</v>
      </c>
      <c r="Y177" s="22" t="s">
        <v>1791</v>
      </c>
      <c r="Z177" s="5" t="s">
        <v>1684</v>
      </c>
    </row>
    <row r="178" spans="1:26" x14ac:dyDescent="0.3">
      <c r="A178" s="11" t="s">
        <v>535</v>
      </c>
      <c r="B178" s="3" t="s">
        <v>534</v>
      </c>
      <c r="C178" s="3" t="s">
        <v>61</v>
      </c>
      <c r="D178" s="3" t="s">
        <v>533</v>
      </c>
      <c r="E178" s="3" t="s">
        <v>44</v>
      </c>
      <c r="F178" s="3">
        <v>0</v>
      </c>
      <c r="G178" s="3">
        <v>2</v>
      </c>
      <c r="H178" s="36">
        <v>1.05</v>
      </c>
      <c r="I178" s="11" t="s">
        <v>29</v>
      </c>
      <c r="J178" s="3"/>
      <c r="K178" s="3"/>
      <c r="L178" s="3"/>
      <c r="M178" s="3" t="s">
        <v>63</v>
      </c>
      <c r="N178" s="3" t="s">
        <v>64</v>
      </c>
      <c r="O178" s="3" t="s">
        <v>158</v>
      </c>
      <c r="P178" s="15">
        <v>5521.0682952386696</v>
      </c>
      <c r="Q178" s="3" t="s">
        <v>159</v>
      </c>
      <c r="R178" s="3" t="s">
        <v>29</v>
      </c>
      <c r="S178" s="50" t="s">
        <v>1707</v>
      </c>
      <c r="T178" s="3" t="s">
        <v>104</v>
      </c>
      <c r="U178" s="23" t="s">
        <v>64</v>
      </c>
      <c r="V178" s="5">
        <f t="shared" si="18"/>
        <v>17392000</v>
      </c>
      <c r="W178" s="15">
        <v>1.06</v>
      </c>
      <c r="X178" s="5">
        <f t="shared" si="19"/>
        <v>19357296</v>
      </c>
      <c r="Y178" s="22" t="s">
        <v>1791</v>
      </c>
      <c r="Z178" s="5" t="s">
        <v>1684</v>
      </c>
    </row>
    <row r="179" spans="1:26" x14ac:dyDescent="0.3">
      <c r="A179" s="11" t="s">
        <v>616</v>
      </c>
      <c r="B179" s="3" t="s">
        <v>615</v>
      </c>
      <c r="C179" s="3" t="s">
        <v>614</v>
      </c>
      <c r="D179" s="3" t="s">
        <v>119</v>
      </c>
      <c r="E179" s="3" t="s">
        <v>44</v>
      </c>
      <c r="F179" s="3">
        <v>0</v>
      </c>
      <c r="G179" s="3">
        <v>2</v>
      </c>
      <c r="H179" s="36">
        <v>1.44</v>
      </c>
      <c r="I179" s="11" t="s">
        <v>29</v>
      </c>
      <c r="J179" s="3"/>
      <c r="K179" s="3"/>
      <c r="L179" s="3"/>
      <c r="M179" s="3" t="s">
        <v>63</v>
      </c>
      <c r="N179" s="3" t="s">
        <v>64</v>
      </c>
      <c r="O179" s="3" t="s">
        <v>158</v>
      </c>
      <c r="P179" s="15">
        <v>7595.3356184514496</v>
      </c>
      <c r="Q179" s="3" t="s">
        <v>159</v>
      </c>
      <c r="R179" s="3" t="s">
        <v>29</v>
      </c>
      <c r="S179" s="50" t="s">
        <v>1707</v>
      </c>
      <c r="T179" s="3" t="s">
        <v>104</v>
      </c>
      <c r="U179" s="23" t="s">
        <v>64</v>
      </c>
      <c r="V179" s="5">
        <f t="shared" si="18"/>
        <v>17392000</v>
      </c>
      <c r="W179" s="15">
        <v>1.06</v>
      </c>
      <c r="X179" s="5">
        <f t="shared" si="19"/>
        <v>26547148.800000001</v>
      </c>
      <c r="Y179" s="22" t="s">
        <v>1782</v>
      </c>
      <c r="Z179" s="22" t="s">
        <v>1683</v>
      </c>
    </row>
    <row r="180" spans="1:26" x14ac:dyDescent="0.3">
      <c r="A180" s="11" t="s">
        <v>532</v>
      </c>
      <c r="B180" s="3" t="s">
        <v>531</v>
      </c>
      <c r="C180" s="3" t="s">
        <v>119</v>
      </c>
      <c r="D180" s="3" t="s">
        <v>530</v>
      </c>
      <c r="E180" s="3" t="s">
        <v>44</v>
      </c>
      <c r="F180" s="3">
        <v>0</v>
      </c>
      <c r="G180" s="3">
        <v>2</v>
      </c>
      <c r="H180" s="36">
        <v>0.81</v>
      </c>
      <c r="I180" s="11" t="s">
        <v>29</v>
      </c>
      <c r="J180" s="3"/>
      <c r="K180" s="3"/>
      <c r="L180" s="3"/>
      <c r="M180" s="3" t="s">
        <v>63</v>
      </c>
      <c r="N180" s="3" t="s">
        <v>64</v>
      </c>
      <c r="O180" s="3" t="s">
        <v>158</v>
      </c>
      <c r="P180" s="15">
        <v>4225.92756408274</v>
      </c>
      <c r="Q180" s="3" t="s">
        <v>159</v>
      </c>
      <c r="R180" s="3" t="s">
        <v>29</v>
      </c>
      <c r="S180" s="50" t="s">
        <v>1707</v>
      </c>
      <c r="T180" s="3" t="s">
        <v>104</v>
      </c>
      <c r="U180" s="23" t="s">
        <v>64</v>
      </c>
      <c r="V180" s="5">
        <f t="shared" si="18"/>
        <v>17392000</v>
      </c>
      <c r="W180" s="15">
        <v>1.06</v>
      </c>
      <c r="X180" s="5">
        <f t="shared" si="19"/>
        <v>14932771.200000001</v>
      </c>
      <c r="Y180" s="22" t="s">
        <v>1791</v>
      </c>
      <c r="Z180" s="5"/>
    </row>
    <row r="181" spans="1:26" x14ac:dyDescent="0.3">
      <c r="A181" s="11" t="s">
        <v>22</v>
      </c>
      <c r="B181" s="3" t="s">
        <v>25</v>
      </c>
      <c r="C181" s="3" t="s">
        <v>26</v>
      </c>
      <c r="D181" s="3" t="s">
        <v>27</v>
      </c>
      <c r="E181" s="3" t="s">
        <v>44</v>
      </c>
      <c r="F181" s="3">
        <v>0</v>
      </c>
      <c r="G181" s="3">
        <v>6</v>
      </c>
      <c r="H181" s="36">
        <v>16.930000000000003</v>
      </c>
      <c r="I181" s="11" t="s">
        <v>29</v>
      </c>
      <c r="J181" s="3" t="s">
        <v>30</v>
      </c>
      <c r="K181" s="3" t="s">
        <v>31</v>
      </c>
      <c r="L181" s="3" t="s">
        <v>32</v>
      </c>
      <c r="M181" s="3" t="s">
        <v>34</v>
      </c>
      <c r="N181" s="3" t="s">
        <v>36</v>
      </c>
      <c r="O181" s="3" t="s">
        <v>37</v>
      </c>
      <c r="P181" s="15">
        <v>178750.027971503</v>
      </c>
      <c r="Q181" s="3" t="s">
        <v>64</v>
      </c>
      <c r="R181" s="3" t="s">
        <v>29</v>
      </c>
      <c r="S181" s="50" t="s">
        <v>1707</v>
      </c>
      <c r="T181" s="3" t="s">
        <v>39</v>
      </c>
      <c r="U181" s="20">
        <v>315430000</v>
      </c>
      <c r="V181" s="22">
        <f t="shared" ref="V181:V193" si="20">ROUND(U181/H181,-3)</f>
        <v>18631000</v>
      </c>
      <c r="W181" s="15">
        <v>1.06</v>
      </c>
      <c r="X181" s="22">
        <f t="shared" ref="X181:X193" si="21">ROUND(U181*W181,-3)</f>
        <v>334356000</v>
      </c>
      <c r="Y181" s="22" t="s">
        <v>1795</v>
      </c>
      <c r="Z181" s="22"/>
    </row>
    <row r="182" spans="1:26" x14ac:dyDescent="0.3">
      <c r="A182" s="11" t="s">
        <v>857</v>
      </c>
      <c r="B182" s="3" t="s">
        <v>856</v>
      </c>
      <c r="C182" s="3" t="s">
        <v>855</v>
      </c>
      <c r="D182" s="3" t="s">
        <v>854</v>
      </c>
      <c r="E182" s="3" t="s">
        <v>44</v>
      </c>
      <c r="F182" s="3">
        <v>2</v>
      </c>
      <c r="G182" s="3">
        <v>2</v>
      </c>
      <c r="H182" s="36">
        <v>25.82</v>
      </c>
      <c r="I182" s="11" t="s">
        <v>230</v>
      </c>
      <c r="J182" s="3" t="s">
        <v>31</v>
      </c>
      <c r="K182" s="3" t="s">
        <v>31</v>
      </c>
      <c r="L182" s="3" t="s">
        <v>32</v>
      </c>
      <c r="M182" s="3" t="s">
        <v>63</v>
      </c>
      <c r="N182" s="3" t="s">
        <v>64</v>
      </c>
      <c r="O182" s="3" t="s">
        <v>37</v>
      </c>
      <c r="P182" s="15">
        <v>264737.36471012299</v>
      </c>
      <c r="Q182" s="3" t="s">
        <v>64</v>
      </c>
      <c r="R182" s="3" t="s">
        <v>230</v>
      </c>
      <c r="S182" s="50"/>
      <c r="T182" s="3" t="s">
        <v>104</v>
      </c>
      <c r="U182" s="20">
        <v>367809456.95999998</v>
      </c>
      <c r="V182" s="22">
        <f t="shared" si="20"/>
        <v>14245000</v>
      </c>
      <c r="W182" s="15">
        <v>1.06</v>
      </c>
      <c r="X182" s="22">
        <f t="shared" si="21"/>
        <v>389878000</v>
      </c>
      <c r="Y182" s="22"/>
      <c r="Z182" s="22" t="s">
        <v>1680</v>
      </c>
    </row>
    <row r="183" spans="1:26" x14ac:dyDescent="0.3">
      <c r="A183" s="11" t="s">
        <v>955</v>
      </c>
      <c r="B183" s="3" t="s">
        <v>852</v>
      </c>
      <c r="C183" s="3" t="s">
        <v>851</v>
      </c>
      <c r="D183" s="3" t="s">
        <v>850</v>
      </c>
      <c r="E183" s="3" t="s">
        <v>44</v>
      </c>
      <c r="F183" s="3">
        <v>4</v>
      </c>
      <c r="G183" s="3">
        <v>6</v>
      </c>
      <c r="H183" s="36">
        <v>7.35</v>
      </c>
      <c r="I183" s="11" t="s">
        <v>230</v>
      </c>
      <c r="J183" s="3" t="s">
        <v>80</v>
      </c>
      <c r="K183" s="3" t="s">
        <v>31</v>
      </c>
      <c r="L183" s="3" t="s">
        <v>32</v>
      </c>
      <c r="M183" s="3" t="s">
        <v>34</v>
      </c>
      <c r="N183" s="3" t="s">
        <v>954</v>
      </c>
      <c r="O183" s="3" t="s">
        <v>37</v>
      </c>
      <c r="P183" s="15">
        <v>76541.094467222894</v>
      </c>
      <c r="Q183" s="3" t="s">
        <v>64</v>
      </c>
      <c r="R183" s="3" t="s">
        <v>230</v>
      </c>
      <c r="S183" s="50"/>
      <c r="T183" s="3" t="s">
        <v>39</v>
      </c>
      <c r="U183" s="20">
        <v>92070546.75</v>
      </c>
      <c r="V183" s="22">
        <f t="shared" si="20"/>
        <v>12527000</v>
      </c>
      <c r="W183" s="15">
        <v>1.06</v>
      </c>
      <c r="X183" s="22">
        <f t="shared" si="21"/>
        <v>97595000</v>
      </c>
      <c r="Y183" s="22" t="s">
        <v>1795</v>
      </c>
      <c r="Z183" s="22" t="s">
        <v>1679</v>
      </c>
    </row>
    <row r="184" spans="1:26" x14ac:dyDescent="0.3">
      <c r="A184" s="11" t="s">
        <v>853</v>
      </c>
      <c r="B184" s="3" t="s">
        <v>852</v>
      </c>
      <c r="C184" s="3" t="s">
        <v>851</v>
      </c>
      <c r="D184" s="3" t="s">
        <v>850</v>
      </c>
      <c r="E184" s="3" t="s">
        <v>44</v>
      </c>
      <c r="F184" s="3">
        <v>6</v>
      </c>
      <c r="G184" s="3">
        <v>8</v>
      </c>
      <c r="H184" s="36">
        <v>7.35</v>
      </c>
      <c r="I184" s="11" t="s">
        <v>230</v>
      </c>
      <c r="J184" s="3" t="s">
        <v>80</v>
      </c>
      <c r="K184" s="3" t="s">
        <v>31</v>
      </c>
      <c r="L184" s="3" t="s">
        <v>32</v>
      </c>
      <c r="M184" s="3" t="s">
        <v>34</v>
      </c>
      <c r="N184" s="3" t="s">
        <v>64</v>
      </c>
      <c r="O184" s="3" t="s">
        <v>37</v>
      </c>
      <c r="P184" s="15">
        <v>83413.570026635702</v>
      </c>
      <c r="Q184" s="3" t="s">
        <v>64</v>
      </c>
      <c r="R184" s="3" t="s">
        <v>230</v>
      </c>
      <c r="S184" s="50"/>
      <c r="T184" s="3" t="s">
        <v>104</v>
      </c>
      <c r="U184" s="20">
        <v>85609455.75</v>
      </c>
      <c r="V184" s="22">
        <f t="shared" si="20"/>
        <v>11648000</v>
      </c>
      <c r="W184" s="15">
        <v>1.06</v>
      </c>
      <c r="X184" s="22">
        <f t="shared" si="21"/>
        <v>90746000</v>
      </c>
      <c r="Y184" s="22" t="s">
        <v>1790</v>
      </c>
      <c r="Z184" s="22" t="s">
        <v>1679</v>
      </c>
    </row>
    <row r="185" spans="1:26" x14ac:dyDescent="0.3">
      <c r="A185" s="11" t="s">
        <v>953</v>
      </c>
      <c r="B185" s="3" t="s">
        <v>950</v>
      </c>
      <c r="C185" s="3" t="s">
        <v>109</v>
      </c>
      <c r="D185" s="3" t="s">
        <v>952</v>
      </c>
      <c r="E185" s="3" t="s">
        <v>44</v>
      </c>
      <c r="F185" s="3">
        <v>0</v>
      </c>
      <c r="G185" s="3">
        <v>2</v>
      </c>
      <c r="H185" s="36">
        <v>8.18</v>
      </c>
      <c r="I185" s="11" t="s">
        <v>949</v>
      </c>
      <c r="J185" s="3" t="s">
        <v>31</v>
      </c>
      <c r="K185" s="3" t="s">
        <v>31</v>
      </c>
      <c r="L185" s="3" t="s">
        <v>32</v>
      </c>
      <c r="M185" s="3" t="s">
        <v>34</v>
      </c>
      <c r="N185" s="3" t="s">
        <v>948</v>
      </c>
      <c r="O185" s="3" t="s">
        <v>37</v>
      </c>
      <c r="P185" s="15">
        <v>86338.750565320093</v>
      </c>
      <c r="Q185" s="3" t="s">
        <v>64</v>
      </c>
      <c r="R185" s="3" t="s">
        <v>947</v>
      </c>
      <c r="S185" s="50" t="s">
        <v>1707</v>
      </c>
      <c r="T185" s="3" t="s">
        <v>39</v>
      </c>
      <c r="U185" s="20">
        <v>77089736</v>
      </c>
      <c r="V185" s="22">
        <f t="shared" si="20"/>
        <v>9424000</v>
      </c>
      <c r="W185" s="15">
        <v>1.06</v>
      </c>
      <c r="X185" s="22">
        <f t="shared" si="21"/>
        <v>81715000</v>
      </c>
      <c r="Y185" s="22"/>
      <c r="Z185" s="22" t="s">
        <v>1680</v>
      </c>
    </row>
    <row r="186" spans="1:26" x14ac:dyDescent="0.3">
      <c r="A186" s="11" t="s">
        <v>951</v>
      </c>
      <c r="B186" s="3" t="s">
        <v>950</v>
      </c>
      <c r="C186" s="3" t="s">
        <v>855</v>
      </c>
      <c r="D186" s="3" t="s">
        <v>109</v>
      </c>
      <c r="E186" s="3" t="s">
        <v>44</v>
      </c>
      <c r="F186" s="3">
        <v>0</v>
      </c>
      <c r="G186" s="3">
        <v>2</v>
      </c>
      <c r="H186" s="36">
        <v>16.900000000000002</v>
      </c>
      <c r="I186" s="11" t="s">
        <v>949</v>
      </c>
      <c r="J186" s="3" t="s">
        <v>31</v>
      </c>
      <c r="K186" s="3" t="s">
        <v>31</v>
      </c>
      <c r="L186" s="3" t="s">
        <v>32</v>
      </c>
      <c r="M186" s="3" t="s">
        <v>34</v>
      </c>
      <c r="N186" s="3" t="s">
        <v>948</v>
      </c>
      <c r="O186" s="3" t="s">
        <v>37</v>
      </c>
      <c r="P186" s="15">
        <v>178398.614144803</v>
      </c>
      <c r="Q186" s="3" t="s">
        <v>64</v>
      </c>
      <c r="R186" s="3" t="s">
        <v>947</v>
      </c>
      <c r="S186" s="50" t="s">
        <v>1707</v>
      </c>
      <c r="T186" s="3" t="s">
        <v>39</v>
      </c>
      <c r="U186" s="20">
        <v>32880263</v>
      </c>
      <c r="V186" s="22">
        <f t="shared" si="20"/>
        <v>1946000</v>
      </c>
      <c r="W186" s="15">
        <v>1.06</v>
      </c>
      <c r="X186" s="22">
        <f t="shared" si="21"/>
        <v>34853000</v>
      </c>
      <c r="Y186" s="22"/>
      <c r="Z186" s="22" t="s">
        <v>1680</v>
      </c>
    </row>
    <row r="187" spans="1:26" x14ac:dyDescent="0.3">
      <c r="A187" s="11" t="s">
        <v>170</v>
      </c>
      <c r="B187" s="3" t="s">
        <v>109</v>
      </c>
      <c r="C187" s="3" t="s">
        <v>214</v>
      </c>
      <c r="D187" s="3" t="s">
        <v>215</v>
      </c>
      <c r="E187" s="3" t="s">
        <v>44</v>
      </c>
      <c r="F187" s="3">
        <v>4</v>
      </c>
      <c r="G187" s="3">
        <v>6</v>
      </c>
      <c r="H187" s="36">
        <v>9.31</v>
      </c>
      <c r="I187" s="11" t="s">
        <v>230</v>
      </c>
      <c r="J187" s="3" t="s">
        <v>80</v>
      </c>
      <c r="K187" s="3" t="s">
        <v>31</v>
      </c>
      <c r="L187" s="3" t="s">
        <v>32</v>
      </c>
      <c r="M187" s="3" t="s">
        <v>63</v>
      </c>
      <c r="N187" s="3" t="s">
        <v>64</v>
      </c>
      <c r="O187" s="3" t="s">
        <v>37</v>
      </c>
      <c r="P187" s="15">
        <v>98285.446148462506</v>
      </c>
      <c r="Q187" s="3" t="s">
        <v>38</v>
      </c>
      <c r="R187" s="3" t="s">
        <v>230</v>
      </c>
      <c r="S187" s="50"/>
      <c r="T187" s="3" t="s">
        <v>104</v>
      </c>
      <c r="U187" s="20">
        <v>131004519.53</v>
      </c>
      <c r="V187" s="22">
        <f t="shared" si="20"/>
        <v>14071000</v>
      </c>
      <c r="W187" s="15">
        <v>1.06</v>
      </c>
      <c r="X187" s="22">
        <f t="shared" si="21"/>
        <v>138865000</v>
      </c>
      <c r="Y187" s="22" t="s">
        <v>1794</v>
      </c>
      <c r="Z187" s="22" t="s">
        <v>1624</v>
      </c>
    </row>
    <row r="188" spans="1:26" x14ac:dyDescent="0.3">
      <c r="A188" s="11" t="s">
        <v>784</v>
      </c>
      <c r="B188" s="3" t="s">
        <v>783</v>
      </c>
      <c r="C188" s="3" t="s">
        <v>782</v>
      </c>
      <c r="D188" s="3" t="s">
        <v>781</v>
      </c>
      <c r="E188" s="3" t="s">
        <v>44</v>
      </c>
      <c r="F188" s="3">
        <v>0</v>
      </c>
      <c r="G188" s="3">
        <v>4</v>
      </c>
      <c r="H188" s="36">
        <v>1.3</v>
      </c>
      <c r="I188" s="11" t="s">
        <v>29</v>
      </c>
      <c r="J188" s="3" t="s">
        <v>30</v>
      </c>
      <c r="K188" s="3" t="s">
        <v>80</v>
      </c>
      <c r="L188" s="3" t="s">
        <v>62</v>
      </c>
      <c r="M188" s="3" t="s">
        <v>63</v>
      </c>
      <c r="N188" s="3" t="s">
        <v>64</v>
      </c>
      <c r="O188" s="3" t="s">
        <v>37</v>
      </c>
      <c r="P188" s="15">
        <v>6840.4685715532596</v>
      </c>
      <c r="Q188" s="3" t="s">
        <v>64</v>
      </c>
      <c r="R188" s="3" t="s">
        <v>29</v>
      </c>
      <c r="S188" s="50" t="s">
        <v>1727</v>
      </c>
      <c r="T188" s="3" t="s">
        <v>104</v>
      </c>
      <c r="U188" s="20">
        <v>12314016</v>
      </c>
      <c r="V188" s="22">
        <f t="shared" si="20"/>
        <v>9472000</v>
      </c>
      <c r="W188" s="15">
        <v>1.06</v>
      </c>
      <c r="X188" s="22">
        <f t="shared" si="21"/>
        <v>13053000</v>
      </c>
      <c r="Y188" s="22" t="s">
        <v>1777</v>
      </c>
      <c r="Z188" s="22" t="s">
        <v>1623</v>
      </c>
    </row>
    <row r="189" spans="1:26" x14ac:dyDescent="0.3">
      <c r="A189" s="11" t="s">
        <v>946</v>
      </c>
      <c r="B189" s="3" t="s">
        <v>945</v>
      </c>
      <c r="C189" s="3" t="s">
        <v>944</v>
      </c>
      <c r="D189" s="3" t="s">
        <v>707</v>
      </c>
      <c r="E189" s="3" t="s">
        <v>44</v>
      </c>
      <c r="F189" s="3">
        <v>0</v>
      </c>
      <c r="G189" s="3">
        <v>2</v>
      </c>
      <c r="H189" s="36">
        <v>1.39</v>
      </c>
      <c r="I189" s="11" t="s">
        <v>29</v>
      </c>
      <c r="J189" s="3" t="s">
        <v>30</v>
      </c>
      <c r="K189" s="3" t="s">
        <v>53</v>
      </c>
      <c r="L189" s="3" t="s">
        <v>55</v>
      </c>
      <c r="M189" s="3" t="s">
        <v>63</v>
      </c>
      <c r="N189" s="3" t="s">
        <v>64</v>
      </c>
      <c r="O189" s="3" t="s">
        <v>37</v>
      </c>
      <c r="P189" s="15">
        <v>7251.4691516042203</v>
      </c>
      <c r="Q189" s="3" t="s">
        <v>64</v>
      </c>
      <c r="R189" s="3" t="s">
        <v>29</v>
      </c>
      <c r="S189" s="50" t="s">
        <v>1707</v>
      </c>
      <c r="T189" s="3" t="s">
        <v>104</v>
      </c>
      <c r="U189" s="20">
        <v>8064496.4400000004</v>
      </c>
      <c r="V189" s="22">
        <f t="shared" si="20"/>
        <v>5802000</v>
      </c>
      <c r="W189" s="15">
        <v>1.06</v>
      </c>
      <c r="X189" s="22">
        <f t="shared" si="21"/>
        <v>8548000</v>
      </c>
      <c r="Y189" s="22" t="s">
        <v>1796</v>
      </c>
      <c r="Z189" s="22"/>
    </row>
    <row r="190" spans="1:26" x14ac:dyDescent="0.3">
      <c r="A190" s="11" t="s">
        <v>718</v>
      </c>
      <c r="B190" s="3" t="s">
        <v>717</v>
      </c>
      <c r="C190" s="3" t="s">
        <v>115</v>
      </c>
      <c r="D190" s="3" t="s">
        <v>716</v>
      </c>
      <c r="E190" s="3" t="s">
        <v>44</v>
      </c>
      <c r="F190" s="3">
        <v>0</v>
      </c>
      <c r="G190" s="3">
        <v>2</v>
      </c>
      <c r="H190" s="36">
        <v>2.67</v>
      </c>
      <c r="I190" s="11" t="s">
        <v>29</v>
      </c>
      <c r="J190" s="3" t="s">
        <v>30</v>
      </c>
      <c r="K190" s="3" t="s">
        <v>53</v>
      </c>
      <c r="L190" s="3" t="s">
        <v>55</v>
      </c>
      <c r="M190" s="3" t="s">
        <v>63</v>
      </c>
      <c r="N190" s="3" t="s">
        <v>64</v>
      </c>
      <c r="O190" s="3" t="s">
        <v>37</v>
      </c>
      <c r="P190" s="15">
        <v>14050.1587046982</v>
      </c>
      <c r="Q190" s="3" t="s">
        <v>38</v>
      </c>
      <c r="R190" s="3" t="s">
        <v>29</v>
      </c>
      <c r="S190" s="50" t="s">
        <v>1707</v>
      </c>
      <c r="T190" s="3" t="s">
        <v>104</v>
      </c>
      <c r="U190" s="20">
        <v>13879711.560000001</v>
      </c>
      <c r="V190" s="22">
        <f t="shared" si="20"/>
        <v>5198000</v>
      </c>
      <c r="W190" s="15">
        <v>1.06</v>
      </c>
      <c r="X190" s="22">
        <f t="shared" si="21"/>
        <v>14712000</v>
      </c>
      <c r="Y190" s="22" t="s">
        <v>1791</v>
      </c>
      <c r="Z190" s="22" t="s">
        <v>1624</v>
      </c>
    </row>
    <row r="191" spans="1:26" x14ac:dyDescent="0.3">
      <c r="A191" s="11" t="s">
        <v>943</v>
      </c>
      <c r="B191" s="3" t="s">
        <v>942</v>
      </c>
      <c r="C191" s="3" t="s">
        <v>638</v>
      </c>
      <c r="D191" s="3" t="s">
        <v>941</v>
      </c>
      <c r="E191" s="3" t="s">
        <v>44</v>
      </c>
      <c r="F191" s="3">
        <v>0</v>
      </c>
      <c r="G191" s="3">
        <v>2</v>
      </c>
      <c r="H191" s="36">
        <v>3.03</v>
      </c>
      <c r="I191" s="11" t="s">
        <v>29</v>
      </c>
      <c r="J191" s="3" t="s">
        <v>30</v>
      </c>
      <c r="K191" s="3" t="s">
        <v>53</v>
      </c>
      <c r="L191" s="3" t="s">
        <v>32</v>
      </c>
      <c r="M191" s="3" t="s">
        <v>63</v>
      </c>
      <c r="N191" s="3" t="s">
        <v>64</v>
      </c>
      <c r="O191" s="3" t="s">
        <v>37</v>
      </c>
      <c r="P191" s="15">
        <v>15998.552594335</v>
      </c>
      <c r="Q191" s="3" t="s">
        <v>64</v>
      </c>
      <c r="R191" s="3" t="s">
        <v>29</v>
      </c>
      <c r="S191" s="50" t="s">
        <v>1707</v>
      </c>
      <c r="T191" s="3" t="s">
        <v>104</v>
      </c>
      <c r="U191" s="20">
        <v>14812340.4</v>
      </c>
      <c r="V191" s="22">
        <f t="shared" si="20"/>
        <v>4889000</v>
      </c>
      <c r="W191" s="15">
        <v>1.06</v>
      </c>
      <c r="X191" s="22">
        <f t="shared" si="21"/>
        <v>15701000</v>
      </c>
      <c r="Y191" s="22" t="s">
        <v>1791</v>
      </c>
      <c r="Z191" s="22"/>
    </row>
    <row r="192" spans="1:26" x14ac:dyDescent="0.3">
      <c r="A192" s="11" t="s">
        <v>148</v>
      </c>
      <c r="B192" s="3" t="s">
        <v>648</v>
      </c>
      <c r="C192" s="3" t="s">
        <v>140</v>
      </c>
      <c r="D192" s="3" t="s">
        <v>726</v>
      </c>
      <c r="E192" s="3" t="s">
        <v>44</v>
      </c>
      <c r="F192" s="3">
        <v>0</v>
      </c>
      <c r="G192" s="3">
        <v>2</v>
      </c>
      <c r="H192" s="36">
        <v>0.61</v>
      </c>
      <c r="I192" s="11" t="s">
        <v>29</v>
      </c>
      <c r="J192" s="3" t="s">
        <v>30</v>
      </c>
      <c r="K192" s="3" t="s">
        <v>53</v>
      </c>
      <c r="L192" s="3" t="s">
        <v>55</v>
      </c>
      <c r="M192" s="3" t="s">
        <v>63</v>
      </c>
      <c r="N192" s="3" t="s">
        <v>64</v>
      </c>
      <c r="O192" s="3" t="s">
        <v>37</v>
      </c>
      <c r="P192" s="15">
        <v>3212.8633228478802</v>
      </c>
      <c r="Q192" s="3" t="s">
        <v>38</v>
      </c>
      <c r="R192" s="3" t="s">
        <v>29</v>
      </c>
      <c r="S192" s="50" t="s">
        <v>1707</v>
      </c>
      <c r="T192" s="3" t="s">
        <v>104</v>
      </c>
      <c r="U192" s="20">
        <v>3403294.0455539571</v>
      </c>
      <c r="V192" s="22">
        <f t="shared" si="20"/>
        <v>5579000</v>
      </c>
      <c r="W192" s="15">
        <v>1.06</v>
      </c>
      <c r="X192" s="22">
        <f t="shared" si="21"/>
        <v>3607000</v>
      </c>
      <c r="Y192" s="22" t="s">
        <v>1784</v>
      </c>
      <c r="Z192" s="22"/>
    </row>
    <row r="193" spans="1:26" x14ac:dyDescent="0.3">
      <c r="A193" s="11" t="s">
        <v>725</v>
      </c>
      <c r="B193" s="3" t="s">
        <v>648</v>
      </c>
      <c r="C193" s="3" t="s">
        <v>140</v>
      </c>
      <c r="D193" s="3" t="s">
        <v>109</v>
      </c>
      <c r="E193" s="3" t="s">
        <v>44</v>
      </c>
      <c r="F193" s="3">
        <v>0</v>
      </c>
      <c r="G193" s="3">
        <v>2</v>
      </c>
      <c r="H193" s="38">
        <v>1.85</v>
      </c>
      <c r="I193" s="11" t="s">
        <v>29</v>
      </c>
      <c r="J193" s="3" t="s">
        <v>30</v>
      </c>
      <c r="K193" s="3" t="s">
        <v>53</v>
      </c>
      <c r="L193" s="3" t="s">
        <v>55</v>
      </c>
      <c r="M193" s="3" t="s">
        <v>63</v>
      </c>
      <c r="N193" s="3" t="s">
        <v>64</v>
      </c>
      <c r="O193" s="3" t="s">
        <v>37</v>
      </c>
      <c r="P193" s="15">
        <v>9793.5298139764309</v>
      </c>
      <c r="Q193" s="3" t="s">
        <v>38</v>
      </c>
      <c r="R193" s="3" t="s">
        <v>29</v>
      </c>
      <c r="S193" s="50" t="s">
        <v>1707</v>
      </c>
      <c r="T193" s="3" t="s">
        <v>104</v>
      </c>
      <c r="U193" s="20">
        <v>10346962.474445943</v>
      </c>
      <c r="V193" s="22">
        <f t="shared" si="20"/>
        <v>5593000</v>
      </c>
      <c r="W193" s="15">
        <v>1.06</v>
      </c>
      <c r="X193" s="22">
        <f t="shared" si="21"/>
        <v>10968000</v>
      </c>
      <c r="Y193" s="22" t="s">
        <v>1787</v>
      </c>
      <c r="Z193" s="22"/>
    </row>
    <row r="194" spans="1:26" x14ac:dyDescent="0.3">
      <c r="A194" s="11" t="s">
        <v>623</v>
      </c>
      <c r="B194" s="3" t="s">
        <v>476</v>
      </c>
      <c r="C194" s="3" t="s">
        <v>622</v>
      </c>
      <c r="D194" s="3" t="s">
        <v>621</v>
      </c>
      <c r="E194" s="3" t="s">
        <v>44</v>
      </c>
      <c r="F194" s="3">
        <v>0</v>
      </c>
      <c r="G194" s="3">
        <v>2</v>
      </c>
      <c r="H194" s="36">
        <v>0.45</v>
      </c>
      <c r="I194" s="11" t="s">
        <v>29</v>
      </c>
      <c r="J194" s="3"/>
      <c r="K194" s="3"/>
      <c r="L194" s="3"/>
      <c r="M194" s="3" t="s">
        <v>63</v>
      </c>
      <c r="N194" s="3" t="s">
        <v>64</v>
      </c>
      <c r="O194" s="3" t="s">
        <v>158</v>
      </c>
      <c r="P194" s="15">
        <v>2354.6558483988802</v>
      </c>
      <c r="Q194" s="3" t="s">
        <v>159</v>
      </c>
      <c r="R194" s="3" t="s">
        <v>29</v>
      </c>
      <c r="S194" s="50" t="s">
        <v>1707</v>
      </c>
      <c r="T194" s="3" t="s">
        <v>39</v>
      </c>
      <c r="U194" s="23" t="s">
        <v>64</v>
      </c>
      <c r="V194" s="5">
        <f>VLOOKUP(I194,AB:AC,2,FALSE)</f>
        <v>17392000</v>
      </c>
      <c r="W194" s="15">
        <v>1.06</v>
      </c>
      <c r="X194" s="5">
        <f>V194*H194*W194</f>
        <v>8295984</v>
      </c>
      <c r="Y194" s="22" t="s">
        <v>1791</v>
      </c>
      <c r="Z194" s="22" t="s">
        <v>1624</v>
      </c>
    </row>
    <row r="195" spans="1:26" x14ac:dyDescent="0.3">
      <c r="A195" s="11" t="s">
        <v>633</v>
      </c>
      <c r="B195" s="3" t="s">
        <v>476</v>
      </c>
      <c r="C195" s="3" t="s">
        <v>621</v>
      </c>
      <c r="D195" s="3" t="s">
        <v>632</v>
      </c>
      <c r="E195" s="3" t="s">
        <v>44</v>
      </c>
      <c r="F195" s="3">
        <v>0</v>
      </c>
      <c r="G195" s="3">
        <v>2</v>
      </c>
      <c r="H195" s="36">
        <v>0.44</v>
      </c>
      <c r="I195" s="11" t="s">
        <v>29</v>
      </c>
      <c r="J195" s="3"/>
      <c r="K195" s="3"/>
      <c r="L195" s="3"/>
      <c r="M195" s="3" t="s">
        <v>63</v>
      </c>
      <c r="N195" s="3" t="s">
        <v>64</v>
      </c>
      <c r="O195" s="3" t="s">
        <v>158</v>
      </c>
      <c r="P195" s="15">
        <v>2304.9071582541401</v>
      </c>
      <c r="Q195" s="3" t="s">
        <v>159</v>
      </c>
      <c r="R195" s="3" t="s">
        <v>29</v>
      </c>
      <c r="S195" s="50" t="s">
        <v>1707</v>
      </c>
      <c r="T195" s="3" t="s">
        <v>39</v>
      </c>
      <c r="U195" s="23" t="s">
        <v>64</v>
      </c>
      <c r="V195" s="5">
        <f>VLOOKUP(I195,AB:AC,2,FALSE)</f>
        <v>17392000</v>
      </c>
      <c r="W195" s="15">
        <v>1.06</v>
      </c>
      <c r="X195" s="5">
        <f>V195*H195*W195</f>
        <v>8111628.8000000007</v>
      </c>
      <c r="Y195" s="22" t="s">
        <v>1791</v>
      </c>
      <c r="Z195" s="22" t="s">
        <v>1624</v>
      </c>
    </row>
    <row r="196" spans="1:26" x14ac:dyDescent="0.3">
      <c r="A196" s="11" t="s">
        <v>650</v>
      </c>
      <c r="B196" s="3" t="s">
        <v>649</v>
      </c>
      <c r="C196" s="3" t="s">
        <v>136</v>
      </c>
      <c r="D196" s="3" t="s">
        <v>648</v>
      </c>
      <c r="E196" s="3" t="s">
        <v>44</v>
      </c>
      <c r="F196" s="3">
        <v>0</v>
      </c>
      <c r="G196" s="3">
        <v>2</v>
      </c>
      <c r="H196" s="36">
        <v>4.5699999999999994</v>
      </c>
      <c r="I196" s="11" t="s">
        <v>29</v>
      </c>
      <c r="J196" s="3"/>
      <c r="K196" s="3"/>
      <c r="L196" s="3"/>
      <c r="M196" s="3" t="s">
        <v>63</v>
      </c>
      <c r="N196" s="3" t="s">
        <v>64</v>
      </c>
      <c r="O196" s="3" t="s">
        <v>158</v>
      </c>
      <c r="P196" s="15">
        <v>24086.384490972701</v>
      </c>
      <c r="Q196" s="3" t="s">
        <v>159</v>
      </c>
      <c r="R196" s="3" t="s">
        <v>29</v>
      </c>
      <c r="S196" s="50" t="s">
        <v>1707</v>
      </c>
      <c r="T196" s="3" t="s">
        <v>104</v>
      </c>
      <c r="U196" s="23" t="s">
        <v>64</v>
      </c>
      <c r="V196" s="5">
        <f>VLOOKUP(I196,AB:AC,2,FALSE)</f>
        <v>17392000</v>
      </c>
      <c r="W196" s="15">
        <v>1.06</v>
      </c>
      <c r="X196" s="5">
        <f>V196*H196*W196</f>
        <v>84250326.399999991</v>
      </c>
      <c r="Y196" s="22" t="s">
        <v>1797</v>
      </c>
      <c r="Z196" s="22" t="s">
        <v>1624</v>
      </c>
    </row>
    <row r="197" spans="1:26" x14ac:dyDescent="0.3">
      <c r="A197" s="11" t="s">
        <v>647</v>
      </c>
      <c r="B197" s="3" t="s">
        <v>476</v>
      </c>
      <c r="C197" s="3" t="s">
        <v>598</v>
      </c>
      <c r="D197" s="3"/>
      <c r="E197" s="3" t="s">
        <v>44</v>
      </c>
      <c r="F197" s="3">
        <v>0</v>
      </c>
      <c r="G197" s="3">
        <v>2</v>
      </c>
      <c r="H197" s="36">
        <v>0.26</v>
      </c>
      <c r="I197" s="11" t="s">
        <v>29</v>
      </c>
      <c r="J197" s="3"/>
      <c r="K197" s="3"/>
      <c r="L197" s="3"/>
      <c r="M197" s="3" t="s">
        <v>63</v>
      </c>
      <c r="N197" s="3" t="s">
        <v>64</v>
      </c>
      <c r="O197" s="3" t="s">
        <v>158</v>
      </c>
      <c r="P197" s="15">
        <v>1345.6330382521501</v>
      </c>
      <c r="Q197" s="3" t="s">
        <v>159</v>
      </c>
      <c r="R197" s="3" t="s">
        <v>29</v>
      </c>
      <c r="S197" s="50" t="s">
        <v>1707</v>
      </c>
      <c r="T197" s="3" t="s">
        <v>104</v>
      </c>
      <c r="U197" s="23" t="s">
        <v>64</v>
      </c>
      <c r="V197" s="5">
        <f>VLOOKUP(I197,AB:AC,2,FALSE)</f>
        <v>17392000</v>
      </c>
      <c r="W197" s="15">
        <v>1.06</v>
      </c>
      <c r="X197" s="5">
        <f>V197*H197*W197</f>
        <v>4793235.2</v>
      </c>
      <c r="Y197" s="22" t="s">
        <v>1791</v>
      </c>
      <c r="Z197" s="22" t="s">
        <v>1624</v>
      </c>
    </row>
    <row r="198" spans="1:26" x14ac:dyDescent="0.3">
      <c r="A198" s="11" t="s">
        <v>849</v>
      </c>
      <c r="B198" s="3" t="s">
        <v>846</v>
      </c>
      <c r="C198" s="3" t="s">
        <v>848</v>
      </c>
      <c r="D198" s="3" t="s">
        <v>638</v>
      </c>
      <c r="E198" s="3" t="s">
        <v>44</v>
      </c>
      <c r="F198" s="3">
        <v>2</v>
      </c>
      <c r="G198" s="3">
        <v>4</v>
      </c>
      <c r="H198" s="36">
        <v>1.1000000000000001</v>
      </c>
      <c r="I198" s="11" t="s">
        <v>230</v>
      </c>
      <c r="J198" s="3" t="s">
        <v>53</v>
      </c>
      <c r="K198" s="3" t="s">
        <v>54</v>
      </c>
      <c r="L198" s="3" t="s">
        <v>55</v>
      </c>
      <c r="M198" s="3" t="s">
        <v>34</v>
      </c>
      <c r="N198" s="3" t="s">
        <v>64</v>
      </c>
      <c r="O198" s="3" t="s">
        <v>37</v>
      </c>
      <c r="P198" s="15">
        <v>5899.4324910536598</v>
      </c>
      <c r="Q198" s="3" t="s">
        <v>64</v>
      </c>
      <c r="R198" s="3" t="s">
        <v>230</v>
      </c>
      <c r="S198" s="50"/>
      <c r="T198" s="3" t="s">
        <v>104</v>
      </c>
      <c r="U198" s="20">
        <v>9493002.75</v>
      </c>
      <c r="V198" s="22">
        <f t="shared" ref="V198:V203" si="22">ROUND(U198/H198,-3)</f>
        <v>8630000</v>
      </c>
      <c r="W198" s="15">
        <v>1.06</v>
      </c>
      <c r="X198" s="22">
        <f t="shared" ref="X198:X203" si="23">ROUND(U198*W198,-3)</f>
        <v>10063000</v>
      </c>
      <c r="Y198" s="22" t="s">
        <v>1779</v>
      </c>
      <c r="Z198" s="22" t="s">
        <v>1624</v>
      </c>
    </row>
    <row r="199" spans="1:26" x14ac:dyDescent="0.3">
      <c r="A199" s="11" t="s">
        <v>847</v>
      </c>
      <c r="B199" s="3" t="s">
        <v>846</v>
      </c>
      <c r="C199" s="3" t="s">
        <v>638</v>
      </c>
      <c r="D199" s="3" t="s">
        <v>625</v>
      </c>
      <c r="E199" s="3" t="s">
        <v>44</v>
      </c>
      <c r="F199" s="3">
        <v>2</v>
      </c>
      <c r="G199" s="3">
        <v>4</v>
      </c>
      <c r="H199" s="36">
        <v>2.4</v>
      </c>
      <c r="I199" s="11" t="s">
        <v>230</v>
      </c>
      <c r="J199" s="3" t="s">
        <v>53</v>
      </c>
      <c r="K199" s="3" t="s">
        <v>54</v>
      </c>
      <c r="L199" s="3" t="s">
        <v>55</v>
      </c>
      <c r="M199" s="3" t="s">
        <v>34</v>
      </c>
      <c r="N199" s="3" t="s">
        <v>64</v>
      </c>
      <c r="O199" s="3" t="s">
        <v>37</v>
      </c>
      <c r="P199" s="15">
        <v>12422.2263315736</v>
      </c>
      <c r="Q199" s="3" t="s">
        <v>64</v>
      </c>
      <c r="R199" s="3" t="s">
        <v>230</v>
      </c>
      <c r="S199" s="50"/>
      <c r="T199" s="3" t="s">
        <v>104</v>
      </c>
      <c r="U199" s="20">
        <v>20414478</v>
      </c>
      <c r="V199" s="22">
        <f t="shared" si="22"/>
        <v>8506000</v>
      </c>
      <c r="W199" s="15">
        <v>1.06</v>
      </c>
      <c r="X199" s="22">
        <f t="shared" si="23"/>
        <v>21639000</v>
      </c>
      <c r="Y199" s="22" t="s">
        <v>1779</v>
      </c>
      <c r="Z199" s="22" t="s">
        <v>1624</v>
      </c>
    </row>
    <row r="200" spans="1:26" x14ac:dyDescent="0.3">
      <c r="A200" s="11" t="s">
        <v>117</v>
      </c>
      <c r="B200" s="3" t="s">
        <v>118</v>
      </c>
      <c r="C200" s="3" t="s">
        <v>119</v>
      </c>
      <c r="D200" s="3" t="s">
        <v>120</v>
      </c>
      <c r="E200" s="3" t="s">
        <v>44</v>
      </c>
      <c r="F200" s="3">
        <v>0</v>
      </c>
      <c r="G200" s="3">
        <v>2</v>
      </c>
      <c r="H200" s="36">
        <v>1.1000000000000001</v>
      </c>
      <c r="I200" s="11" t="s">
        <v>29</v>
      </c>
      <c r="J200" s="3" t="s">
        <v>30</v>
      </c>
      <c r="K200" s="3" t="s">
        <v>53</v>
      </c>
      <c r="L200" s="3" t="s">
        <v>55</v>
      </c>
      <c r="M200" s="3" t="s">
        <v>34</v>
      </c>
      <c r="N200" s="3" t="s">
        <v>64</v>
      </c>
      <c r="O200" s="3" t="s">
        <v>37</v>
      </c>
      <c r="P200" s="15">
        <v>5837.2621196339896</v>
      </c>
      <c r="Q200" s="3" t="s">
        <v>64</v>
      </c>
      <c r="R200" s="3" t="s">
        <v>29</v>
      </c>
      <c r="S200" s="50" t="s">
        <v>1707</v>
      </c>
      <c r="T200" s="3" t="s">
        <v>39</v>
      </c>
      <c r="U200" s="20">
        <v>16708056.75</v>
      </c>
      <c r="V200" s="22">
        <f t="shared" si="22"/>
        <v>15189000</v>
      </c>
      <c r="W200" s="15">
        <v>1.06</v>
      </c>
      <c r="X200" s="22">
        <f t="shared" si="23"/>
        <v>17711000</v>
      </c>
      <c r="Y200" s="22" t="s">
        <v>1782</v>
      </c>
      <c r="Z200" s="22"/>
    </row>
    <row r="201" spans="1:26" x14ac:dyDescent="0.3">
      <c r="A201" s="11" t="s">
        <v>780</v>
      </c>
      <c r="B201" s="3" t="s">
        <v>61</v>
      </c>
      <c r="C201" s="3" t="s">
        <v>779</v>
      </c>
      <c r="D201" s="3" t="s">
        <v>109</v>
      </c>
      <c r="E201" s="3" t="s">
        <v>44</v>
      </c>
      <c r="F201" s="3">
        <v>2</v>
      </c>
      <c r="G201" s="3">
        <v>4</v>
      </c>
      <c r="H201" s="36">
        <v>4.84</v>
      </c>
      <c r="I201" s="11" t="s">
        <v>230</v>
      </c>
      <c r="J201" s="3" t="s">
        <v>53</v>
      </c>
      <c r="K201" s="3" t="s">
        <v>54</v>
      </c>
      <c r="L201" s="3" t="s">
        <v>62</v>
      </c>
      <c r="M201" s="3" t="s">
        <v>63</v>
      </c>
      <c r="N201" s="3" t="s">
        <v>64</v>
      </c>
      <c r="O201" s="3" t="s">
        <v>37</v>
      </c>
      <c r="P201" s="15">
        <v>25551.010500761298</v>
      </c>
      <c r="Q201" s="3" t="s">
        <v>64</v>
      </c>
      <c r="R201" s="3" t="s">
        <v>230</v>
      </c>
      <c r="S201" s="50"/>
      <c r="T201" s="3" t="s">
        <v>104</v>
      </c>
      <c r="U201" s="20">
        <v>48818272.7999999</v>
      </c>
      <c r="V201" s="22">
        <f t="shared" si="22"/>
        <v>10086000</v>
      </c>
      <c r="W201" s="15">
        <v>1.06</v>
      </c>
      <c r="X201" s="22">
        <f t="shared" si="23"/>
        <v>51747000</v>
      </c>
      <c r="Y201" s="22" t="s">
        <v>1779</v>
      </c>
      <c r="Z201" s="22"/>
    </row>
    <row r="202" spans="1:26" x14ac:dyDescent="0.3">
      <c r="A202" s="11" t="s">
        <v>844</v>
      </c>
      <c r="B202" s="3" t="s">
        <v>140</v>
      </c>
      <c r="C202" s="3" t="s">
        <v>843</v>
      </c>
      <c r="D202" s="3" t="s">
        <v>109</v>
      </c>
      <c r="E202" s="3" t="s">
        <v>44</v>
      </c>
      <c r="F202" s="3">
        <v>2</v>
      </c>
      <c r="G202" s="3">
        <v>4</v>
      </c>
      <c r="H202" s="36">
        <v>3.63</v>
      </c>
      <c r="I202" s="11" t="s">
        <v>230</v>
      </c>
      <c r="J202" s="3" t="s">
        <v>53</v>
      </c>
      <c r="K202" s="3" t="s">
        <v>80</v>
      </c>
      <c r="L202" s="3" t="s">
        <v>62</v>
      </c>
      <c r="M202" s="3" t="s">
        <v>63</v>
      </c>
      <c r="N202" s="3" t="s">
        <v>64</v>
      </c>
      <c r="O202" s="3" t="s">
        <v>37</v>
      </c>
      <c r="P202" s="15">
        <v>19170.1037135681</v>
      </c>
      <c r="Q202" s="3" t="s">
        <v>64</v>
      </c>
      <c r="R202" s="3" t="s">
        <v>230</v>
      </c>
      <c r="S202" s="50"/>
      <c r="T202" s="3" t="s">
        <v>39</v>
      </c>
      <c r="U202" s="20">
        <v>27221079.600000001</v>
      </c>
      <c r="V202" s="22">
        <f t="shared" si="22"/>
        <v>7499000</v>
      </c>
      <c r="W202" s="15">
        <v>1.06</v>
      </c>
      <c r="X202" s="22">
        <f t="shared" si="23"/>
        <v>28854000</v>
      </c>
      <c r="Y202" s="22" t="s">
        <v>1785</v>
      </c>
      <c r="Z202" s="22" t="s">
        <v>1624</v>
      </c>
    </row>
    <row r="203" spans="1:26" x14ac:dyDescent="0.3">
      <c r="A203" s="11" t="s">
        <v>842</v>
      </c>
      <c r="B203" s="3" t="s">
        <v>140</v>
      </c>
      <c r="C203" s="3" t="s">
        <v>109</v>
      </c>
      <c r="D203" s="3" t="s">
        <v>841</v>
      </c>
      <c r="E203" s="3" t="s">
        <v>44</v>
      </c>
      <c r="F203" s="3">
        <v>2</v>
      </c>
      <c r="G203" s="3">
        <v>4</v>
      </c>
      <c r="H203" s="36">
        <v>6.76</v>
      </c>
      <c r="I203" s="11" t="s">
        <v>230</v>
      </c>
      <c r="J203" s="3" t="s">
        <v>53</v>
      </c>
      <c r="K203" s="3" t="s">
        <v>80</v>
      </c>
      <c r="L203" s="3" t="s">
        <v>62</v>
      </c>
      <c r="M203" s="3" t="s">
        <v>63</v>
      </c>
      <c r="N203" s="3" t="s">
        <v>64</v>
      </c>
      <c r="O203" s="3" t="s">
        <v>37</v>
      </c>
      <c r="P203" s="15">
        <v>35256.0450041656</v>
      </c>
      <c r="Q203" s="3" t="s">
        <v>64</v>
      </c>
      <c r="R203" s="3" t="s">
        <v>230</v>
      </c>
      <c r="S203" s="50" t="s">
        <v>1728</v>
      </c>
      <c r="T203" s="3" t="s">
        <v>104</v>
      </c>
      <c r="U203" s="20">
        <v>50692699.200000003</v>
      </c>
      <c r="V203" s="22">
        <f t="shared" si="22"/>
        <v>7499000</v>
      </c>
      <c r="W203" s="15">
        <v>1.06</v>
      </c>
      <c r="X203" s="22">
        <f t="shared" si="23"/>
        <v>53734000</v>
      </c>
      <c r="Y203" s="22" t="s">
        <v>1777</v>
      </c>
      <c r="Z203" s="22" t="s">
        <v>1624</v>
      </c>
    </row>
    <row r="204" spans="1:26" x14ac:dyDescent="0.3">
      <c r="A204" s="11" t="s">
        <v>728</v>
      </c>
      <c r="B204" s="3" t="s">
        <v>727</v>
      </c>
      <c r="C204" s="18" t="s">
        <v>598</v>
      </c>
      <c r="D204" s="18" t="s">
        <v>1342</v>
      </c>
      <c r="E204" s="3" t="s">
        <v>44</v>
      </c>
      <c r="F204" s="3">
        <v>0</v>
      </c>
      <c r="G204" s="3">
        <v>4</v>
      </c>
      <c r="H204" s="36">
        <v>1.79</v>
      </c>
      <c r="I204" s="11" t="s">
        <v>29</v>
      </c>
      <c r="J204" s="3" t="s">
        <v>30</v>
      </c>
      <c r="K204" s="3" t="s">
        <v>703</v>
      </c>
      <c r="L204" s="3" t="s">
        <v>62</v>
      </c>
      <c r="M204" s="3" t="s">
        <v>63</v>
      </c>
      <c r="N204" s="3" t="s">
        <v>64</v>
      </c>
      <c r="O204" s="3" t="s">
        <v>158</v>
      </c>
      <c r="P204" s="15">
        <v>9425.3470725259594</v>
      </c>
      <c r="Q204" s="3" t="s">
        <v>38</v>
      </c>
      <c r="R204" s="3" t="s">
        <v>29</v>
      </c>
      <c r="S204" s="50" t="s">
        <v>1707</v>
      </c>
      <c r="T204" s="3" t="s">
        <v>104</v>
      </c>
      <c r="U204" s="23" t="s">
        <v>64</v>
      </c>
      <c r="V204" s="5">
        <f>VLOOKUP(I204,AB:AC,2,FALSE)</f>
        <v>17392000</v>
      </c>
      <c r="W204" s="15">
        <v>1.06</v>
      </c>
      <c r="X204" s="5">
        <f>V204*H204*W204</f>
        <v>32999580.800000001</v>
      </c>
      <c r="Y204" s="22" t="s">
        <v>1777</v>
      </c>
      <c r="Z204" s="22" t="s">
        <v>1624</v>
      </c>
    </row>
    <row r="205" spans="1:26" x14ac:dyDescent="0.3">
      <c r="A205" s="11" t="s">
        <v>778</v>
      </c>
      <c r="B205" s="3" t="s">
        <v>747</v>
      </c>
      <c r="C205" s="3" t="s">
        <v>777</v>
      </c>
      <c r="D205" s="3" t="s">
        <v>776</v>
      </c>
      <c r="E205" s="3" t="s">
        <v>44</v>
      </c>
      <c r="F205" s="3">
        <v>2</v>
      </c>
      <c r="G205" s="3">
        <v>4</v>
      </c>
      <c r="H205" s="36">
        <v>15.12</v>
      </c>
      <c r="I205" s="11" t="s">
        <v>230</v>
      </c>
      <c r="J205" s="3" t="s">
        <v>53</v>
      </c>
      <c r="K205" s="3" t="s">
        <v>80</v>
      </c>
      <c r="L205" s="3" t="s">
        <v>62</v>
      </c>
      <c r="M205" s="3" t="s">
        <v>63</v>
      </c>
      <c r="N205" s="3" t="s">
        <v>64</v>
      </c>
      <c r="O205" s="3" t="s">
        <v>37</v>
      </c>
      <c r="P205" s="15">
        <v>79829.722897404194</v>
      </c>
      <c r="Q205" s="3" t="s">
        <v>64</v>
      </c>
      <c r="R205" s="3" t="s">
        <v>230</v>
      </c>
      <c r="S205" s="50"/>
      <c r="T205" s="3" t="s">
        <v>104</v>
      </c>
      <c r="U205" s="20">
        <v>145476827.92500001</v>
      </c>
      <c r="V205" s="22">
        <f t="shared" ref="V205:V216" si="24">ROUND(U205/H205,-3)</f>
        <v>9621000</v>
      </c>
      <c r="W205" s="15">
        <v>1.06</v>
      </c>
      <c r="X205" s="22">
        <f t="shared" ref="X205:X216" si="25">ROUND(U205*W205,-3)</f>
        <v>154205000</v>
      </c>
      <c r="Y205" s="22" t="s">
        <v>1779</v>
      </c>
      <c r="Z205" s="22" t="s">
        <v>1623</v>
      </c>
    </row>
    <row r="206" spans="1:26" x14ac:dyDescent="0.3">
      <c r="A206" s="11" t="s">
        <v>775</v>
      </c>
      <c r="B206" s="3" t="s">
        <v>625</v>
      </c>
      <c r="C206" s="3" t="s">
        <v>774</v>
      </c>
      <c r="D206" s="3" t="s">
        <v>773</v>
      </c>
      <c r="E206" s="3" t="s">
        <v>44</v>
      </c>
      <c r="F206" s="3">
        <v>2</v>
      </c>
      <c r="G206" s="3">
        <v>4</v>
      </c>
      <c r="H206" s="36">
        <v>4.1099999999999994</v>
      </c>
      <c r="I206" s="11" t="s">
        <v>230</v>
      </c>
      <c r="J206" s="3" t="s">
        <v>53</v>
      </c>
      <c r="K206" s="3" t="s">
        <v>53</v>
      </c>
      <c r="L206" s="3" t="s">
        <v>55</v>
      </c>
      <c r="M206" s="3" t="s">
        <v>63</v>
      </c>
      <c r="N206" s="3" t="s">
        <v>64</v>
      </c>
      <c r="O206" s="3" t="s">
        <v>37</v>
      </c>
      <c r="P206" s="15">
        <v>21678.7657283265</v>
      </c>
      <c r="Q206" s="3" t="s">
        <v>38</v>
      </c>
      <c r="R206" s="3" t="s">
        <v>230</v>
      </c>
      <c r="S206" s="50"/>
      <c r="T206" s="3" t="s">
        <v>104</v>
      </c>
      <c r="U206" s="20">
        <v>48967947.600000001</v>
      </c>
      <c r="V206" s="22">
        <f t="shared" si="24"/>
        <v>11914000</v>
      </c>
      <c r="W206" s="15">
        <v>1.06</v>
      </c>
      <c r="X206" s="22">
        <f t="shared" si="25"/>
        <v>51906000</v>
      </c>
      <c r="Y206" s="22" t="s">
        <v>1779</v>
      </c>
      <c r="Z206" s="22"/>
    </row>
    <row r="207" spans="1:26" x14ac:dyDescent="0.3">
      <c r="A207" s="11" t="s">
        <v>840</v>
      </c>
      <c r="B207" s="3" t="s">
        <v>839</v>
      </c>
      <c r="C207" s="3" t="s">
        <v>109</v>
      </c>
      <c r="D207" s="3" t="s">
        <v>838</v>
      </c>
      <c r="E207" s="3" t="s">
        <v>44</v>
      </c>
      <c r="F207" s="3">
        <v>0</v>
      </c>
      <c r="G207" s="3">
        <v>2</v>
      </c>
      <c r="H207" s="36">
        <v>0.76</v>
      </c>
      <c r="I207" s="11" t="s">
        <v>29</v>
      </c>
      <c r="J207" s="3" t="s">
        <v>35</v>
      </c>
      <c r="K207" s="3" t="s">
        <v>53</v>
      </c>
      <c r="L207" s="3" t="s">
        <v>55</v>
      </c>
      <c r="M207" s="3" t="s">
        <v>63</v>
      </c>
      <c r="N207" s="3" t="s">
        <v>64</v>
      </c>
      <c r="O207" s="3" t="s">
        <v>37</v>
      </c>
      <c r="P207" s="15">
        <v>4046.4405955457701</v>
      </c>
      <c r="Q207" s="3" t="s">
        <v>64</v>
      </c>
      <c r="R207" s="3" t="s">
        <v>29</v>
      </c>
      <c r="S207" s="50" t="s">
        <v>1707</v>
      </c>
      <c r="T207" s="3" t="s">
        <v>39</v>
      </c>
      <c r="U207" s="20">
        <v>4169399.52</v>
      </c>
      <c r="V207" s="22">
        <f t="shared" si="24"/>
        <v>5486000</v>
      </c>
      <c r="W207" s="15">
        <v>1.06</v>
      </c>
      <c r="X207" s="22">
        <f t="shared" si="25"/>
        <v>4420000</v>
      </c>
      <c r="Y207" s="22" t="s">
        <v>1782</v>
      </c>
      <c r="Z207" s="22"/>
    </row>
    <row r="208" spans="1:26" x14ac:dyDescent="0.3">
      <c r="A208" s="11" t="s">
        <v>711</v>
      </c>
      <c r="B208" s="3" t="s">
        <v>136</v>
      </c>
      <c r="C208" s="3" t="s">
        <v>710</v>
      </c>
      <c r="D208" s="3" t="s">
        <v>644</v>
      </c>
      <c r="E208" s="3" t="s">
        <v>44</v>
      </c>
      <c r="F208" s="3">
        <v>2</v>
      </c>
      <c r="G208" s="3">
        <v>4</v>
      </c>
      <c r="H208" s="36">
        <v>1.1000000000000001</v>
      </c>
      <c r="I208" s="11" t="s">
        <v>230</v>
      </c>
      <c r="J208" s="3" t="s">
        <v>53</v>
      </c>
      <c r="K208" s="3" t="s">
        <v>703</v>
      </c>
      <c r="L208" s="3" t="s">
        <v>62</v>
      </c>
      <c r="M208" s="3" t="s">
        <v>63</v>
      </c>
      <c r="N208" s="3" t="s">
        <v>64</v>
      </c>
      <c r="O208" s="3" t="s">
        <v>37</v>
      </c>
      <c r="P208" s="15">
        <v>5800.0177570503301</v>
      </c>
      <c r="Q208" s="3" t="s">
        <v>38</v>
      </c>
      <c r="R208" s="3" t="s">
        <v>230</v>
      </c>
      <c r="S208" s="50"/>
      <c r="T208" s="3" t="s">
        <v>104</v>
      </c>
      <c r="U208" s="20">
        <v>5011394.9792811805</v>
      </c>
      <c r="V208" s="22">
        <f t="shared" si="24"/>
        <v>4556000</v>
      </c>
      <c r="W208" s="15">
        <v>1.06</v>
      </c>
      <c r="X208" s="22">
        <f t="shared" si="25"/>
        <v>5312000</v>
      </c>
      <c r="Y208" s="22" t="s">
        <v>1779</v>
      </c>
      <c r="Z208" s="22" t="s">
        <v>1624</v>
      </c>
    </row>
    <row r="209" spans="1:26" x14ac:dyDescent="0.3">
      <c r="A209" s="11" t="s">
        <v>722</v>
      </c>
      <c r="B209" s="3" t="s">
        <v>136</v>
      </c>
      <c r="C209" s="3" t="s">
        <v>644</v>
      </c>
      <c r="D209" s="3" t="s">
        <v>251</v>
      </c>
      <c r="E209" s="3" t="s">
        <v>44</v>
      </c>
      <c r="F209" s="3">
        <v>0</v>
      </c>
      <c r="G209" s="3">
        <v>4</v>
      </c>
      <c r="H209" s="36">
        <v>1.64</v>
      </c>
      <c r="I209" s="11" t="s">
        <v>29</v>
      </c>
      <c r="J209" s="3" t="s">
        <v>53</v>
      </c>
      <c r="K209" s="3" t="s">
        <v>703</v>
      </c>
      <c r="L209" s="3" t="s">
        <v>62</v>
      </c>
      <c r="M209" s="3" t="s">
        <v>63</v>
      </c>
      <c r="N209" s="3" t="s">
        <v>64</v>
      </c>
      <c r="O209" s="3" t="s">
        <v>37</v>
      </c>
      <c r="P209" s="15">
        <v>8656.3654262021701</v>
      </c>
      <c r="Q209" s="3" t="s">
        <v>38</v>
      </c>
      <c r="R209" s="3" t="s">
        <v>29</v>
      </c>
      <c r="S209" s="50" t="s">
        <v>1707</v>
      </c>
      <c r="T209" s="3" t="s">
        <v>104</v>
      </c>
      <c r="U209" s="20">
        <v>7479367.8317332212</v>
      </c>
      <c r="V209" s="22">
        <f t="shared" si="24"/>
        <v>4561000</v>
      </c>
      <c r="W209" s="15">
        <v>1.06</v>
      </c>
      <c r="X209" s="22">
        <f t="shared" si="25"/>
        <v>7928000</v>
      </c>
      <c r="Y209" s="22" t="s">
        <v>1779</v>
      </c>
      <c r="Z209" s="22" t="s">
        <v>1624</v>
      </c>
    </row>
    <row r="210" spans="1:26" x14ac:dyDescent="0.3">
      <c r="A210" s="11" t="s">
        <v>719</v>
      </c>
      <c r="B210" s="3" t="s">
        <v>136</v>
      </c>
      <c r="C210" s="3" t="s">
        <v>251</v>
      </c>
      <c r="D210" s="3" t="s">
        <v>714</v>
      </c>
      <c r="E210" s="3" t="s">
        <v>44</v>
      </c>
      <c r="F210" s="3">
        <v>0</v>
      </c>
      <c r="G210" s="3">
        <v>4</v>
      </c>
      <c r="H210" s="36">
        <v>1.65</v>
      </c>
      <c r="I210" s="11" t="s">
        <v>29</v>
      </c>
      <c r="J210" s="3" t="s">
        <v>53</v>
      </c>
      <c r="K210" s="3" t="s">
        <v>703</v>
      </c>
      <c r="L210" s="3" t="s">
        <v>62</v>
      </c>
      <c r="M210" s="3" t="s">
        <v>63</v>
      </c>
      <c r="N210" s="3" t="s">
        <v>64</v>
      </c>
      <c r="O210" s="3" t="s">
        <v>37</v>
      </c>
      <c r="P210" s="15">
        <v>8695.7785187434802</v>
      </c>
      <c r="Q210" s="3" t="s">
        <v>38</v>
      </c>
      <c r="R210" s="3" t="s">
        <v>29</v>
      </c>
      <c r="S210" s="50" t="s">
        <v>1707</v>
      </c>
      <c r="T210" s="3" t="s">
        <v>104</v>
      </c>
      <c r="U210" s="20">
        <v>7513421.9644184168</v>
      </c>
      <c r="V210" s="22">
        <f t="shared" si="24"/>
        <v>4554000</v>
      </c>
      <c r="W210" s="15">
        <v>1.06</v>
      </c>
      <c r="X210" s="22">
        <f t="shared" si="25"/>
        <v>7964000</v>
      </c>
      <c r="Y210" s="22" t="s">
        <v>1779</v>
      </c>
      <c r="Z210" s="22" t="s">
        <v>1624</v>
      </c>
    </row>
    <row r="211" spans="1:26" x14ac:dyDescent="0.3">
      <c r="A211" s="11" t="s">
        <v>715</v>
      </c>
      <c r="B211" s="3" t="s">
        <v>136</v>
      </c>
      <c r="C211" s="3" t="s">
        <v>714</v>
      </c>
      <c r="D211" s="3" t="s">
        <v>712</v>
      </c>
      <c r="E211" s="3" t="s">
        <v>44</v>
      </c>
      <c r="F211" s="3">
        <v>2</v>
      </c>
      <c r="G211" s="3">
        <v>4</v>
      </c>
      <c r="H211" s="36">
        <v>0.48</v>
      </c>
      <c r="I211" s="11" t="s">
        <v>230</v>
      </c>
      <c r="J211" s="3" t="s">
        <v>53</v>
      </c>
      <c r="K211" s="3" t="s">
        <v>703</v>
      </c>
      <c r="L211" s="3" t="s">
        <v>62</v>
      </c>
      <c r="M211" s="3" t="s">
        <v>63</v>
      </c>
      <c r="N211" s="3" t="s">
        <v>64</v>
      </c>
      <c r="O211" s="3" t="s">
        <v>37</v>
      </c>
      <c r="P211" s="15">
        <v>2516.7701952934799</v>
      </c>
      <c r="Q211" s="3" t="s">
        <v>38</v>
      </c>
      <c r="R211" s="3" t="s">
        <v>230</v>
      </c>
      <c r="S211" s="50"/>
      <c r="T211" s="3" t="s">
        <v>104</v>
      </c>
      <c r="U211" s="20">
        <v>2174567.3977200892</v>
      </c>
      <c r="V211" s="22">
        <f t="shared" si="24"/>
        <v>4530000</v>
      </c>
      <c r="W211" s="15">
        <v>1.06</v>
      </c>
      <c r="X211" s="22">
        <f t="shared" si="25"/>
        <v>2305000</v>
      </c>
      <c r="Y211" s="22" t="s">
        <v>1779</v>
      </c>
      <c r="Z211" s="22" t="s">
        <v>1624</v>
      </c>
    </row>
    <row r="212" spans="1:26" x14ac:dyDescent="0.3">
      <c r="A212" s="11" t="s">
        <v>713</v>
      </c>
      <c r="B212" s="3" t="s">
        <v>136</v>
      </c>
      <c r="C212" s="3" t="s">
        <v>712</v>
      </c>
      <c r="D212" s="3" t="s">
        <v>707</v>
      </c>
      <c r="E212" s="3" t="s">
        <v>44</v>
      </c>
      <c r="F212" s="3">
        <v>0</v>
      </c>
      <c r="G212" s="3">
        <v>4</v>
      </c>
      <c r="H212" s="36">
        <v>0.43</v>
      </c>
      <c r="I212" s="11" t="s">
        <v>29</v>
      </c>
      <c r="J212" s="3" t="s">
        <v>53</v>
      </c>
      <c r="K212" s="3" t="s">
        <v>703</v>
      </c>
      <c r="L212" s="3" t="s">
        <v>62</v>
      </c>
      <c r="M212" s="3" t="s">
        <v>63</v>
      </c>
      <c r="N212" s="3" t="s">
        <v>64</v>
      </c>
      <c r="O212" s="3" t="s">
        <v>37</v>
      </c>
      <c r="P212" s="15">
        <v>2250.93654671068</v>
      </c>
      <c r="Q212" s="3" t="s">
        <v>38</v>
      </c>
      <c r="R212" s="3" t="s">
        <v>29</v>
      </c>
      <c r="S212" s="50" t="s">
        <v>1707</v>
      </c>
      <c r="T212" s="3" t="s">
        <v>104</v>
      </c>
      <c r="U212" s="20">
        <v>1944878.8919931587</v>
      </c>
      <c r="V212" s="22">
        <f t="shared" si="24"/>
        <v>4523000</v>
      </c>
      <c r="W212" s="15">
        <v>1.06</v>
      </c>
      <c r="X212" s="22">
        <f t="shared" si="25"/>
        <v>2062000</v>
      </c>
      <c r="Y212" s="22" t="s">
        <v>1779</v>
      </c>
      <c r="Z212" s="22" t="s">
        <v>1624</v>
      </c>
    </row>
    <row r="213" spans="1:26" x14ac:dyDescent="0.3">
      <c r="A213" s="11" t="s">
        <v>708</v>
      </c>
      <c r="B213" s="3" t="s">
        <v>136</v>
      </c>
      <c r="C213" s="3" t="s">
        <v>707</v>
      </c>
      <c r="D213" s="3" t="s">
        <v>707</v>
      </c>
      <c r="E213" s="3" t="s">
        <v>44</v>
      </c>
      <c r="F213" s="3">
        <v>2</v>
      </c>
      <c r="G213" s="3">
        <v>4</v>
      </c>
      <c r="H213" s="36">
        <v>0.3</v>
      </c>
      <c r="I213" s="11" t="s">
        <v>230</v>
      </c>
      <c r="J213" s="3" t="s">
        <v>53</v>
      </c>
      <c r="K213" s="3" t="s">
        <v>703</v>
      </c>
      <c r="L213" s="3" t="s">
        <v>62</v>
      </c>
      <c r="M213" s="3" t="s">
        <v>63</v>
      </c>
      <c r="N213" s="3" t="s">
        <v>64</v>
      </c>
      <c r="O213" s="3" t="s">
        <v>37</v>
      </c>
      <c r="P213" s="15">
        <v>1586.70202964754</v>
      </c>
      <c r="Q213" s="3" t="s">
        <v>38</v>
      </c>
      <c r="R213" s="3" t="s">
        <v>230</v>
      </c>
      <c r="S213" s="50"/>
      <c r="T213" s="3" t="s">
        <v>104</v>
      </c>
      <c r="U213" s="20">
        <v>1367516.5603005728</v>
      </c>
      <c r="V213" s="22">
        <f t="shared" si="24"/>
        <v>4558000</v>
      </c>
      <c r="W213" s="15">
        <v>1.06</v>
      </c>
      <c r="X213" s="22">
        <f t="shared" si="25"/>
        <v>1450000</v>
      </c>
      <c r="Y213" s="22" t="s">
        <v>1779</v>
      </c>
      <c r="Z213" s="22" t="s">
        <v>1624</v>
      </c>
    </row>
    <row r="214" spans="1:26" x14ac:dyDescent="0.3">
      <c r="A214" s="11" t="s">
        <v>709</v>
      </c>
      <c r="B214" s="3" t="s">
        <v>136</v>
      </c>
      <c r="C214" s="3" t="s">
        <v>707</v>
      </c>
      <c r="D214" s="3" t="s">
        <v>705</v>
      </c>
      <c r="E214" s="3" t="s">
        <v>44</v>
      </c>
      <c r="F214" s="3">
        <v>0</v>
      </c>
      <c r="G214" s="3">
        <v>4</v>
      </c>
      <c r="H214" s="36">
        <v>1.1399999999999999</v>
      </c>
      <c r="I214" s="11" t="s">
        <v>29</v>
      </c>
      <c r="J214" s="3" t="s">
        <v>53</v>
      </c>
      <c r="K214" s="3" t="s">
        <v>703</v>
      </c>
      <c r="L214" s="3" t="s">
        <v>62</v>
      </c>
      <c r="M214" s="3" t="s">
        <v>63</v>
      </c>
      <c r="N214" s="3" t="s">
        <v>64</v>
      </c>
      <c r="O214" s="3" t="s">
        <v>37</v>
      </c>
      <c r="P214" s="15">
        <v>6000.0064338591601</v>
      </c>
      <c r="Q214" s="3" t="s">
        <v>38</v>
      </c>
      <c r="R214" s="3" t="s">
        <v>29</v>
      </c>
      <c r="S214" s="50" t="s">
        <v>1707</v>
      </c>
      <c r="T214" s="3" t="s">
        <v>104</v>
      </c>
      <c r="U214" s="20">
        <v>5184191.3900503051</v>
      </c>
      <c r="V214" s="22">
        <f t="shared" si="24"/>
        <v>4548000</v>
      </c>
      <c r="W214" s="15">
        <v>1.06</v>
      </c>
      <c r="X214" s="22">
        <f t="shared" si="25"/>
        <v>5495000</v>
      </c>
      <c r="Y214" s="22" t="s">
        <v>1779</v>
      </c>
      <c r="Z214" s="22" t="s">
        <v>1624</v>
      </c>
    </row>
    <row r="215" spans="1:26" x14ac:dyDescent="0.3">
      <c r="A215" s="11" t="s">
        <v>706</v>
      </c>
      <c r="B215" s="3" t="s">
        <v>136</v>
      </c>
      <c r="C215" s="3" t="s">
        <v>705</v>
      </c>
      <c r="D215" s="3" t="s">
        <v>704</v>
      </c>
      <c r="E215" s="3" t="s">
        <v>44</v>
      </c>
      <c r="F215" s="3">
        <v>2</v>
      </c>
      <c r="G215" s="3">
        <v>4</v>
      </c>
      <c r="H215" s="36">
        <v>0.32</v>
      </c>
      <c r="I215" s="11" t="s">
        <v>230</v>
      </c>
      <c r="J215" s="3" t="s">
        <v>53</v>
      </c>
      <c r="K215" s="3" t="s">
        <v>703</v>
      </c>
      <c r="L215" s="3" t="s">
        <v>62</v>
      </c>
      <c r="M215" s="3" t="s">
        <v>63</v>
      </c>
      <c r="N215" s="3" t="s">
        <v>64</v>
      </c>
      <c r="O215" s="3" t="s">
        <v>37</v>
      </c>
      <c r="P215" s="15">
        <v>1646.93084860761</v>
      </c>
      <c r="Q215" s="3" t="s">
        <v>38</v>
      </c>
      <c r="R215" s="3" t="s">
        <v>230</v>
      </c>
      <c r="S215" s="50"/>
      <c r="T215" s="3" t="s">
        <v>104</v>
      </c>
      <c r="U215" s="20">
        <v>1422999.2616634427</v>
      </c>
      <c r="V215" s="22">
        <f t="shared" si="24"/>
        <v>4447000</v>
      </c>
      <c r="W215" s="15">
        <v>1.06</v>
      </c>
      <c r="X215" s="22">
        <f t="shared" si="25"/>
        <v>1508000</v>
      </c>
      <c r="Y215" s="22" t="s">
        <v>1779</v>
      </c>
      <c r="Z215" s="22" t="s">
        <v>1624</v>
      </c>
    </row>
    <row r="216" spans="1:26" x14ac:dyDescent="0.3">
      <c r="A216" s="11" t="s">
        <v>721</v>
      </c>
      <c r="B216" s="3" t="s">
        <v>136</v>
      </c>
      <c r="C216" s="3" t="s">
        <v>720</v>
      </c>
      <c r="D216" s="3"/>
      <c r="E216" s="3" t="s">
        <v>44</v>
      </c>
      <c r="F216" s="3">
        <v>0</v>
      </c>
      <c r="G216" s="3">
        <v>1</v>
      </c>
      <c r="H216" s="36">
        <v>1.07</v>
      </c>
      <c r="I216" s="11" t="s">
        <v>29</v>
      </c>
      <c r="J216" s="3" t="s">
        <v>53</v>
      </c>
      <c r="K216" s="3" t="s">
        <v>703</v>
      </c>
      <c r="L216" s="3" t="s">
        <v>62</v>
      </c>
      <c r="M216" s="3" t="s">
        <v>63</v>
      </c>
      <c r="N216" s="3" t="s">
        <v>64</v>
      </c>
      <c r="O216" s="3" t="s">
        <v>37</v>
      </c>
      <c r="P216" s="15">
        <v>5615.08033967342</v>
      </c>
      <c r="Q216" s="3" t="s">
        <v>38</v>
      </c>
      <c r="R216" s="3" t="s">
        <v>29</v>
      </c>
      <c r="S216" s="50" t="s">
        <v>1707</v>
      </c>
      <c r="T216" s="3" t="s">
        <v>104</v>
      </c>
      <c r="U216" s="20">
        <v>4851603.3228396168</v>
      </c>
      <c r="V216" s="22">
        <f t="shared" si="24"/>
        <v>4534000</v>
      </c>
      <c r="W216" s="15">
        <v>1.06</v>
      </c>
      <c r="X216" s="22">
        <f t="shared" si="25"/>
        <v>5143000</v>
      </c>
      <c r="Y216" s="22"/>
      <c r="Z216" s="22" t="s">
        <v>1624</v>
      </c>
    </row>
    <row r="217" spans="1:26" x14ac:dyDescent="0.3">
      <c r="A217" s="11" t="s">
        <v>653</v>
      </c>
      <c r="B217" s="3" t="s">
        <v>652</v>
      </c>
      <c r="C217" s="3" t="s">
        <v>251</v>
      </c>
      <c r="D217" s="3" t="s">
        <v>651</v>
      </c>
      <c r="E217" s="3" t="s">
        <v>44</v>
      </c>
      <c r="F217" s="3">
        <v>2</v>
      </c>
      <c r="G217" s="3">
        <v>2</v>
      </c>
      <c r="H217" s="36">
        <v>1.35</v>
      </c>
      <c r="I217" s="11" t="s">
        <v>247</v>
      </c>
      <c r="J217" s="3"/>
      <c r="K217" s="3"/>
      <c r="L217" s="3"/>
      <c r="M217" s="3" t="s">
        <v>63</v>
      </c>
      <c r="N217" s="3" t="s">
        <v>64</v>
      </c>
      <c r="O217" s="3" t="s">
        <v>158</v>
      </c>
      <c r="P217" s="15">
        <v>7126.4680154035104</v>
      </c>
      <c r="Q217" s="3" t="s">
        <v>159</v>
      </c>
      <c r="R217" s="3" t="s">
        <v>247</v>
      </c>
      <c r="S217" s="50" t="s">
        <v>1729</v>
      </c>
      <c r="T217" s="3" t="s">
        <v>39</v>
      </c>
      <c r="U217" s="23" t="s">
        <v>64</v>
      </c>
      <c r="V217" s="5">
        <f t="shared" ref="V217:V248" si="26">VLOOKUP(I217,AB:AC,2,FALSE)</f>
        <v>12000000</v>
      </c>
      <c r="W217" s="15">
        <v>1.06</v>
      </c>
      <c r="X217" s="5">
        <f t="shared" ref="X217:X248" si="27">V217*H217*W217</f>
        <v>17172000.000000004</v>
      </c>
      <c r="Y217" s="22" t="s">
        <v>1782</v>
      </c>
      <c r="Z217" s="22" t="s">
        <v>1624</v>
      </c>
    </row>
    <row r="218" spans="1:26" x14ac:dyDescent="0.3">
      <c r="A218" s="11" t="s">
        <v>174</v>
      </c>
      <c r="B218" s="3" t="s">
        <v>252</v>
      </c>
      <c r="C218" s="3" t="s">
        <v>251</v>
      </c>
      <c r="D218" s="3" t="s">
        <v>175</v>
      </c>
      <c r="E218" s="3" t="s">
        <v>44</v>
      </c>
      <c r="F218" s="3">
        <v>2</v>
      </c>
      <c r="G218" s="3">
        <v>3</v>
      </c>
      <c r="H218" s="36">
        <v>1.77</v>
      </c>
      <c r="I218" s="11" t="s">
        <v>230</v>
      </c>
      <c r="J218" s="3"/>
      <c r="K218" s="3"/>
      <c r="L218" s="3"/>
      <c r="M218" s="3" t="s">
        <v>63</v>
      </c>
      <c r="N218" s="3" t="s">
        <v>64</v>
      </c>
      <c r="O218" s="3" t="s">
        <v>158</v>
      </c>
      <c r="P218" s="15">
        <v>9561.3202957134999</v>
      </c>
      <c r="Q218" s="3" t="s">
        <v>159</v>
      </c>
      <c r="R218" s="3" t="s">
        <v>230</v>
      </c>
      <c r="S218" s="50" t="s">
        <v>1730</v>
      </c>
      <c r="T218" s="3" t="s">
        <v>88</v>
      </c>
      <c r="U218" s="23" t="s">
        <v>64</v>
      </c>
      <c r="V218" s="5">
        <f t="shared" si="26"/>
        <v>10753000</v>
      </c>
      <c r="W218" s="15">
        <v>1.06</v>
      </c>
      <c r="X218" s="5">
        <f t="shared" si="27"/>
        <v>20174778.600000001</v>
      </c>
      <c r="Y218" s="22" t="s">
        <v>1780</v>
      </c>
      <c r="Z218" s="5" t="s">
        <v>1684</v>
      </c>
    </row>
    <row r="219" spans="1:26" x14ac:dyDescent="0.3">
      <c r="A219" s="11" t="s">
        <v>182</v>
      </c>
      <c r="B219" s="3" t="s">
        <v>183</v>
      </c>
      <c r="C219" s="3" t="s">
        <v>119</v>
      </c>
      <c r="D219" s="3" t="s">
        <v>61</v>
      </c>
      <c r="E219" s="3" t="s">
        <v>44</v>
      </c>
      <c r="F219" s="3">
        <v>0</v>
      </c>
      <c r="G219" s="3">
        <v>2</v>
      </c>
      <c r="H219" s="36">
        <v>1.6</v>
      </c>
      <c r="I219" s="11" t="s">
        <v>29</v>
      </c>
      <c r="J219" s="3"/>
      <c r="K219" s="3"/>
      <c r="L219" s="3"/>
      <c r="M219" s="3" t="s">
        <v>63</v>
      </c>
      <c r="N219" s="3" t="s">
        <v>64</v>
      </c>
      <c r="O219" s="3" t="s">
        <v>158</v>
      </c>
      <c r="P219" s="15">
        <v>8443.8638943761398</v>
      </c>
      <c r="Q219" s="3" t="s">
        <v>159</v>
      </c>
      <c r="R219" s="3" t="s">
        <v>29</v>
      </c>
      <c r="S219" s="50" t="s">
        <v>1731</v>
      </c>
      <c r="T219" s="3" t="s">
        <v>104</v>
      </c>
      <c r="U219" s="23" t="s">
        <v>64</v>
      </c>
      <c r="V219" s="5">
        <f t="shared" si="26"/>
        <v>17392000</v>
      </c>
      <c r="W219" s="15">
        <v>1.06</v>
      </c>
      <c r="X219" s="5">
        <f t="shared" si="27"/>
        <v>29496832</v>
      </c>
      <c r="Y219" s="22" t="s">
        <v>1791</v>
      </c>
      <c r="Z219" s="5" t="s">
        <v>1684</v>
      </c>
    </row>
    <row r="220" spans="1:26" x14ac:dyDescent="0.3">
      <c r="A220" s="11" t="s">
        <v>182</v>
      </c>
      <c r="B220" s="3" t="s">
        <v>183</v>
      </c>
      <c r="C220" s="3" t="s">
        <v>119</v>
      </c>
      <c r="D220" s="3" t="s">
        <v>61</v>
      </c>
      <c r="E220" s="3" t="s">
        <v>44</v>
      </c>
      <c r="F220" s="3">
        <v>0</v>
      </c>
      <c r="G220" s="3">
        <v>2</v>
      </c>
      <c r="H220" s="36">
        <v>1.6</v>
      </c>
      <c r="I220" s="11" t="s">
        <v>29</v>
      </c>
      <c r="J220" s="3"/>
      <c r="K220" s="3"/>
      <c r="L220" s="3"/>
      <c r="M220" s="3" t="s">
        <v>63</v>
      </c>
      <c r="N220" s="3" t="s">
        <v>64</v>
      </c>
      <c r="O220" s="3" t="s">
        <v>158</v>
      </c>
      <c r="P220" s="15">
        <v>7233.6912044923902</v>
      </c>
      <c r="Q220" s="3" t="s">
        <v>159</v>
      </c>
      <c r="R220" s="3" t="s">
        <v>29</v>
      </c>
      <c r="S220" s="50" t="s">
        <v>1731</v>
      </c>
      <c r="T220" s="3" t="s">
        <v>104</v>
      </c>
      <c r="U220" s="23" t="s">
        <v>64</v>
      </c>
      <c r="V220" s="5">
        <f t="shared" si="26"/>
        <v>17392000</v>
      </c>
      <c r="W220" s="15">
        <v>1.06</v>
      </c>
      <c r="X220" s="5">
        <f t="shared" si="27"/>
        <v>29496832</v>
      </c>
      <c r="Y220" s="22" t="s">
        <v>1791</v>
      </c>
      <c r="Z220" s="5" t="s">
        <v>1684</v>
      </c>
    </row>
    <row r="221" spans="1:26" x14ac:dyDescent="0.3">
      <c r="A221" s="11" t="s">
        <v>641</v>
      </c>
      <c r="B221" s="3" t="s">
        <v>640</v>
      </c>
      <c r="C221" s="3" t="s">
        <v>639</v>
      </c>
      <c r="D221" s="3" t="s">
        <v>638</v>
      </c>
      <c r="E221" s="3" t="s">
        <v>44</v>
      </c>
      <c r="F221" s="3">
        <v>0</v>
      </c>
      <c r="G221" s="3">
        <v>2</v>
      </c>
      <c r="H221" s="36">
        <v>0.36</v>
      </c>
      <c r="I221" s="11" t="s">
        <v>29</v>
      </c>
      <c r="J221" s="3"/>
      <c r="K221" s="3"/>
      <c r="L221" s="3"/>
      <c r="M221" s="3" t="s">
        <v>63</v>
      </c>
      <c r="N221" s="3" t="s">
        <v>64</v>
      </c>
      <c r="O221" s="3" t="s">
        <v>158</v>
      </c>
      <c r="P221" s="15">
        <v>1885.10838008989</v>
      </c>
      <c r="Q221" s="3" t="s">
        <v>159</v>
      </c>
      <c r="R221" s="3" t="s">
        <v>262</v>
      </c>
      <c r="S221" s="50" t="s">
        <v>1707</v>
      </c>
      <c r="T221" s="3" t="s">
        <v>104</v>
      </c>
      <c r="U221" s="23" t="s">
        <v>64</v>
      </c>
      <c r="V221" s="5">
        <f t="shared" si="26"/>
        <v>17392000</v>
      </c>
      <c r="W221" s="15">
        <v>1.06</v>
      </c>
      <c r="X221" s="5">
        <f t="shared" si="27"/>
        <v>6636787.2000000002</v>
      </c>
      <c r="Y221" s="22" t="s">
        <v>1791</v>
      </c>
      <c r="Z221" s="5"/>
    </row>
    <row r="222" spans="1:26" x14ac:dyDescent="0.3">
      <c r="A222" s="11" t="s">
        <v>631</v>
      </c>
      <c r="B222" s="3" t="s">
        <v>630</v>
      </c>
      <c r="C222" s="3" t="s">
        <v>629</v>
      </c>
      <c r="D222" s="3" t="s">
        <v>628</v>
      </c>
      <c r="E222" s="3" t="s">
        <v>44</v>
      </c>
      <c r="F222" s="3">
        <v>0</v>
      </c>
      <c r="G222" s="3">
        <v>2</v>
      </c>
      <c r="H222" s="36">
        <v>0.61</v>
      </c>
      <c r="I222" s="11" t="s">
        <v>29</v>
      </c>
      <c r="J222" s="3"/>
      <c r="K222" s="3"/>
      <c r="L222" s="3"/>
      <c r="M222" s="3" t="s">
        <v>63</v>
      </c>
      <c r="N222" s="3" t="s">
        <v>64</v>
      </c>
      <c r="O222" s="3" t="s">
        <v>158</v>
      </c>
      <c r="P222" s="15">
        <v>3172.9412956705401</v>
      </c>
      <c r="Q222" s="3" t="s">
        <v>159</v>
      </c>
      <c r="R222" s="3" t="s">
        <v>29</v>
      </c>
      <c r="S222" s="50" t="s">
        <v>1732</v>
      </c>
      <c r="T222" s="3" t="s">
        <v>104</v>
      </c>
      <c r="U222" s="23" t="s">
        <v>64</v>
      </c>
      <c r="V222" s="5">
        <f t="shared" si="26"/>
        <v>17392000</v>
      </c>
      <c r="W222" s="15">
        <v>1.06</v>
      </c>
      <c r="X222" s="5">
        <f t="shared" si="27"/>
        <v>11245667.200000001</v>
      </c>
      <c r="Y222" s="22" t="s">
        <v>1782</v>
      </c>
      <c r="Z222" s="22" t="s">
        <v>1624</v>
      </c>
    </row>
    <row r="223" spans="1:26" x14ac:dyDescent="0.3">
      <c r="A223" s="11" t="s">
        <v>627</v>
      </c>
      <c r="B223" s="3" t="s">
        <v>626</v>
      </c>
      <c r="C223" s="3" t="s">
        <v>625</v>
      </c>
      <c r="D223" s="3" t="s">
        <v>624</v>
      </c>
      <c r="E223" s="3" t="s">
        <v>44</v>
      </c>
      <c r="F223" s="3">
        <v>0</v>
      </c>
      <c r="G223" s="3">
        <v>2</v>
      </c>
      <c r="H223" s="36">
        <v>0.35000000000000003</v>
      </c>
      <c r="I223" s="11" t="s">
        <v>29</v>
      </c>
      <c r="J223" s="3"/>
      <c r="K223" s="3"/>
      <c r="L223" s="3"/>
      <c r="M223" s="3" t="s">
        <v>63</v>
      </c>
      <c r="N223" s="3" t="s">
        <v>64</v>
      </c>
      <c r="O223" s="3" t="s">
        <v>158</v>
      </c>
      <c r="P223" s="15">
        <v>1802.0484290606501</v>
      </c>
      <c r="Q223" s="3" t="s">
        <v>159</v>
      </c>
      <c r="R223" s="3" t="s">
        <v>262</v>
      </c>
      <c r="S223" s="50" t="s">
        <v>1707</v>
      </c>
      <c r="T223" s="3" t="s">
        <v>104</v>
      </c>
      <c r="U223" s="23" t="s">
        <v>64</v>
      </c>
      <c r="V223" s="5">
        <f t="shared" si="26"/>
        <v>17392000</v>
      </c>
      <c r="W223" s="15">
        <v>1.06</v>
      </c>
      <c r="X223" s="5">
        <f t="shared" si="27"/>
        <v>6452432.0000000009</v>
      </c>
      <c r="Y223" s="22" t="s">
        <v>1782</v>
      </c>
      <c r="Z223" s="22" t="s">
        <v>1624</v>
      </c>
    </row>
    <row r="224" spans="1:26" x14ac:dyDescent="0.3">
      <c r="A224" s="11" t="s">
        <v>620</v>
      </c>
      <c r="B224" s="3" t="s">
        <v>619</v>
      </c>
      <c r="C224" s="3" t="s">
        <v>618</v>
      </c>
      <c r="D224" s="3" t="s">
        <v>617</v>
      </c>
      <c r="E224" s="3" t="s">
        <v>44</v>
      </c>
      <c r="F224" s="3">
        <v>0</v>
      </c>
      <c r="G224" s="3">
        <v>2</v>
      </c>
      <c r="H224" s="36">
        <v>0.27</v>
      </c>
      <c r="I224" s="11" t="s">
        <v>29</v>
      </c>
      <c r="J224" s="3"/>
      <c r="K224" s="3"/>
      <c r="L224" s="3"/>
      <c r="M224" s="3" t="s">
        <v>63</v>
      </c>
      <c r="N224" s="3" t="s">
        <v>64</v>
      </c>
      <c r="O224" s="3" t="s">
        <v>158</v>
      </c>
      <c r="P224" s="15">
        <v>1378.8333349949801</v>
      </c>
      <c r="Q224" s="3" t="s">
        <v>159</v>
      </c>
      <c r="R224" s="3" t="s">
        <v>29</v>
      </c>
      <c r="S224" s="50" t="s">
        <v>1707</v>
      </c>
      <c r="T224" s="3" t="s">
        <v>104</v>
      </c>
      <c r="U224" s="23" t="s">
        <v>64</v>
      </c>
      <c r="V224" s="5">
        <f t="shared" si="26"/>
        <v>17392000</v>
      </c>
      <c r="W224" s="15">
        <v>1.06</v>
      </c>
      <c r="X224" s="5">
        <f t="shared" si="27"/>
        <v>4977590.4000000004</v>
      </c>
      <c r="Y224" s="22" t="s">
        <v>1782</v>
      </c>
      <c r="Z224" s="5"/>
    </row>
    <row r="225" spans="1:26" x14ac:dyDescent="0.3">
      <c r="A225" s="11" t="s">
        <v>529</v>
      </c>
      <c r="B225" s="3" t="s">
        <v>528</v>
      </c>
      <c r="C225" s="3" t="s">
        <v>527</v>
      </c>
      <c r="D225" s="3" t="s">
        <v>510</v>
      </c>
      <c r="E225" s="3" t="s">
        <v>44</v>
      </c>
      <c r="F225" s="3">
        <v>4</v>
      </c>
      <c r="G225" s="3">
        <v>6</v>
      </c>
      <c r="H225" s="36">
        <v>3.8299999999999996</v>
      </c>
      <c r="I225" s="11" t="s">
        <v>230</v>
      </c>
      <c r="J225" s="3" t="s">
        <v>526</v>
      </c>
      <c r="K225" s="3" t="s">
        <v>526</v>
      </c>
      <c r="L225" s="3"/>
      <c r="M225" s="3" t="s">
        <v>34</v>
      </c>
      <c r="N225" s="3" t="s">
        <v>64</v>
      </c>
      <c r="O225" s="3" t="s">
        <v>158</v>
      </c>
      <c r="P225" s="15">
        <v>20180.760563497901</v>
      </c>
      <c r="Q225" s="3" t="s">
        <v>159</v>
      </c>
      <c r="R225" s="3" t="s">
        <v>230</v>
      </c>
      <c r="S225" s="50"/>
      <c r="T225" s="3" t="s">
        <v>39</v>
      </c>
      <c r="U225" s="23" t="s">
        <v>64</v>
      </c>
      <c r="V225" s="5">
        <f t="shared" si="26"/>
        <v>10753000</v>
      </c>
      <c r="W225" s="15">
        <v>1.06</v>
      </c>
      <c r="X225" s="5">
        <f t="shared" si="27"/>
        <v>43655029.399999991</v>
      </c>
      <c r="Y225" s="22" t="s">
        <v>1778</v>
      </c>
      <c r="Z225" s="22" t="s">
        <v>1683</v>
      </c>
    </row>
    <row r="226" spans="1:26" x14ac:dyDescent="0.3">
      <c r="A226" s="11" t="s">
        <v>250</v>
      </c>
      <c r="B226" s="3" t="s">
        <v>249</v>
      </c>
      <c r="C226" s="3" t="s">
        <v>186</v>
      </c>
      <c r="D226" s="3" t="s">
        <v>248</v>
      </c>
      <c r="E226" s="3" t="s">
        <v>44</v>
      </c>
      <c r="F226" s="3">
        <v>5</v>
      </c>
      <c r="G226" s="3">
        <v>5</v>
      </c>
      <c r="H226" s="36">
        <v>0.78</v>
      </c>
      <c r="I226" s="11" t="s">
        <v>247</v>
      </c>
      <c r="J226" s="3"/>
      <c r="K226" s="3"/>
      <c r="L226" s="3"/>
      <c r="M226" s="3" t="s">
        <v>34</v>
      </c>
      <c r="N226" s="3" t="s">
        <v>64</v>
      </c>
      <c r="O226" s="3" t="s">
        <v>158</v>
      </c>
      <c r="P226" s="15">
        <v>4101.6904160016502</v>
      </c>
      <c r="Q226" s="3" t="s">
        <v>159</v>
      </c>
      <c r="R226" s="3" t="s">
        <v>247</v>
      </c>
      <c r="S226" s="50" t="s">
        <v>1729</v>
      </c>
      <c r="T226" s="3" t="s">
        <v>88</v>
      </c>
      <c r="U226" s="23" t="s">
        <v>64</v>
      </c>
      <c r="V226" s="5">
        <f t="shared" si="26"/>
        <v>12000000</v>
      </c>
      <c r="W226" s="15">
        <v>1.06</v>
      </c>
      <c r="X226" s="5">
        <f t="shared" si="27"/>
        <v>9921600</v>
      </c>
      <c r="Y226" s="22" t="s">
        <v>1788</v>
      </c>
      <c r="Z226" s="22" t="s">
        <v>1683</v>
      </c>
    </row>
    <row r="227" spans="1:26" x14ac:dyDescent="0.3">
      <c r="A227" s="11" t="s">
        <v>524</v>
      </c>
      <c r="B227" s="3" t="s">
        <v>500</v>
      </c>
      <c r="C227" s="3" t="s">
        <v>487</v>
      </c>
      <c r="D227" s="3" t="s">
        <v>183</v>
      </c>
      <c r="E227" s="3" t="s">
        <v>44</v>
      </c>
      <c r="F227" s="3">
        <v>2</v>
      </c>
      <c r="G227" s="3">
        <v>4</v>
      </c>
      <c r="H227" s="36">
        <v>1.6</v>
      </c>
      <c r="I227" s="11" t="s">
        <v>230</v>
      </c>
      <c r="J227" s="3"/>
      <c r="K227" s="3"/>
      <c r="L227" s="3"/>
      <c r="M227" s="3"/>
      <c r="N227" s="3" t="s">
        <v>64</v>
      </c>
      <c r="O227" s="3" t="s">
        <v>158</v>
      </c>
      <c r="P227" s="15">
        <v>8233.2807026561695</v>
      </c>
      <c r="Q227" s="3" t="s">
        <v>159</v>
      </c>
      <c r="R227" s="3" t="s">
        <v>230</v>
      </c>
      <c r="S227" s="50"/>
      <c r="T227" s="3" t="s">
        <v>104</v>
      </c>
      <c r="U227" s="23" t="s">
        <v>64</v>
      </c>
      <c r="V227" s="5">
        <f t="shared" si="26"/>
        <v>10753000</v>
      </c>
      <c r="W227" s="15">
        <v>1.06</v>
      </c>
      <c r="X227" s="5">
        <f t="shared" si="27"/>
        <v>18237088</v>
      </c>
      <c r="Y227" s="22" t="s">
        <v>1779</v>
      </c>
      <c r="Z227" s="22" t="s">
        <v>1683</v>
      </c>
    </row>
    <row r="228" spans="1:26" x14ac:dyDescent="0.3">
      <c r="A228" s="11" t="s">
        <v>523</v>
      </c>
      <c r="B228" s="3" t="s">
        <v>522</v>
      </c>
      <c r="C228" s="3" t="s">
        <v>521</v>
      </c>
      <c r="D228" s="3" t="s">
        <v>520</v>
      </c>
      <c r="E228" s="3" t="s">
        <v>44</v>
      </c>
      <c r="F228" s="3">
        <v>2</v>
      </c>
      <c r="G228" s="3">
        <v>4</v>
      </c>
      <c r="H228" s="36">
        <v>2.9299999999999997</v>
      </c>
      <c r="I228" s="11" t="s">
        <v>230</v>
      </c>
      <c r="J228" s="3"/>
      <c r="K228" s="3"/>
      <c r="L228" s="3"/>
      <c r="M228" s="3"/>
      <c r="N228" s="3" t="s">
        <v>64</v>
      </c>
      <c r="O228" s="3" t="s">
        <v>158</v>
      </c>
      <c r="P228" s="15">
        <v>15465.872740724601</v>
      </c>
      <c r="Q228" s="3" t="s">
        <v>159</v>
      </c>
      <c r="R228" s="3" t="s">
        <v>230</v>
      </c>
      <c r="S228" s="50" t="s">
        <v>1733</v>
      </c>
      <c r="T228" s="3" t="s">
        <v>39</v>
      </c>
      <c r="U228" s="23" t="s">
        <v>64</v>
      </c>
      <c r="V228" s="5">
        <f t="shared" si="26"/>
        <v>10753000</v>
      </c>
      <c r="W228" s="15">
        <v>1.06</v>
      </c>
      <c r="X228" s="5">
        <f t="shared" si="27"/>
        <v>33396667.399999999</v>
      </c>
      <c r="Y228" s="22" t="s">
        <v>1777</v>
      </c>
      <c r="Z228" s="22" t="s">
        <v>1689</v>
      </c>
    </row>
    <row r="229" spans="1:26" x14ac:dyDescent="0.3">
      <c r="A229" s="11" t="s">
        <v>519</v>
      </c>
      <c r="B229" s="3" t="s">
        <v>518</v>
      </c>
      <c r="C229" s="3" t="s">
        <v>249</v>
      </c>
      <c r="D229" s="3" t="s">
        <v>517</v>
      </c>
      <c r="E229" s="3" t="s">
        <v>44</v>
      </c>
      <c r="F229" s="3">
        <v>2</v>
      </c>
      <c r="G229" s="3">
        <v>2</v>
      </c>
      <c r="H229" s="36">
        <v>2.09</v>
      </c>
      <c r="I229" s="11" t="s">
        <v>247</v>
      </c>
      <c r="J229" s="3"/>
      <c r="K229" s="3"/>
      <c r="L229" s="3"/>
      <c r="M229" s="3"/>
      <c r="N229" s="3" t="s">
        <v>64</v>
      </c>
      <c r="O229" s="3" t="s">
        <v>158</v>
      </c>
      <c r="P229" s="15">
        <v>11004.9640431558</v>
      </c>
      <c r="Q229" s="3" t="s">
        <v>159</v>
      </c>
      <c r="R229" s="3" t="s">
        <v>247</v>
      </c>
      <c r="S229" s="50" t="s">
        <v>1734</v>
      </c>
      <c r="T229" s="3" t="s">
        <v>88</v>
      </c>
      <c r="U229" s="23" t="s">
        <v>64</v>
      </c>
      <c r="V229" s="5">
        <f t="shared" si="26"/>
        <v>12000000</v>
      </c>
      <c r="W229" s="15">
        <v>1.06</v>
      </c>
      <c r="X229" s="5">
        <f t="shared" si="27"/>
        <v>26584800</v>
      </c>
      <c r="Y229" s="22" t="s">
        <v>1788</v>
      </c>
      <c r="Z229" s="22" t="s">
        <v>1683</v>
      </c>
    </row>
    <row r="230" spans="1:26" x14ac:dyDescent="0.3">
      <c r="A230" s="11" t="s">
        <v>516</v>
      </c>
      <c r="B230" s="3" t="s">
        <v>515</v>
      </c>
      <c r="C230" s="3" t="s">
        <v>198</v>
      </c>
      <c r="D230" s="3" t="s">
        <v>157</v>
      </c>
      <c r="E230" s="3" t="s">
        <v>44</v>
      </c>
      <c r="F230" s="3">
        <v>0</v>
      </c>
      <c r="G230" s="3">
        <v>4</v>
      </c>
      <c r="H230" s="36">
        <v>2.5799999999999996</v>
      </c>
      <c r="I230" s="11" t="s">
        <v>29</v>
      </c>
      <c r="J230" s="3"/>
      <c r="K230" s="3"/>
      <c r="L230" s="3"/>
      <c r="M230" s="3"/>
      <c r="N230" s="3" t="s">
        <v>64</v>
      </c>
      <c r="O230" s="3" t="s">
        <v>158</v>
      </c>
      <c r="P230" s="15">
        <v>13619.8025327552</v>
      </c>
      <c r="Q230" s="3" t="s">
        <v>159</v>
      </c>
      <c r="R230" s="3" t="s">
        <v>29</v>
      </c>
      <c r="S230" s="50" t="s">
        <v>1707</v>
      </c>
      <c r="T230" s="3" t="s">
        <v>104</v>
      </c>
      <c r="U230" s="23" t="s">
        <v>64</v>
      </c>
      <c r="V230" s="5">
        <f t="shared" si="26"/>
        <v>17392000</v>
      </c>
      <c r="W230" s="15">
        <v>1.06</v>
      </c>
      <c r="X230" s="5">
        <f t="shared" si="27"/>
        <v>47563641.599999994</v>
      </c>
      <c r="Y230" s="22" t="s">
        <v>1777</v>
      </c>
      <c r="Z230" s="22" t="s">
        <v>755</v>
      </c>
    </row>
    <row r="231" spans="1:26" x14ac:dyDescent="0.3">
      <c r="A231" s="11" t="s">
        <v>514</v>
      </c>
      <c r="B231" s="3" t="s">
        <v>245</v>
      </c>
      <c r="C231" s="3" t="s">
        <v>510</v>
      </c>
      <c r="D231" s="3" t="s">
        <v>244</v>
      </c>
      <c r="E231" s="3" t="s">
        <v>44</v>
      </c>
      <c r="F231" s="3">
        <v>2</v>
      </c>
      <c r="G231" s="3">
        <v>4</v>
      </c>
      <c r="H231" s="36">
        <v>1.39</v>
      </c>
      <c r="I231" s="11" t="s">
        <v>230</v>
      </c>
      <c r="J231" s="3"/>
      <c r="K231" s="3"/>
      <c r="L231" s="3"/>
      <c r="M231" s="3"/>
      <c r="N231" s="3" t="s">
        <v>64</v>
      </c>
      <c r="O231" s="3" t="s">
        <v>158</v>
      </c>
      <c r="P231" s="15">
        <v>7305.5626793196097</v>
      </c>
      <c r="Q231" s="3" t="s">
        <v>159</v>
      </c>
      <c r="R231" s="3" t="s">
        <v>230</v>
      </c>
      <c r="S231" s="50"/>
      <c r="T231" s="3" t="s">
        <v>104</v>
      </c>
      <c r="U231" s="23" t="s">
        <v>64</v>
      </c>
      <c r="V231" s="5">
        <f t="shared" si="26"/>
        <v>10753000</v>
      </c>
      <c r="W231" s="15">
        <v>1.06</v>
      </c>
      <c r="X231" s="5">
        <f t="shared" si="27"/>
        <v>15843470.199999999</v>
      </c>
      <c r="Y231" s="22" t="s">
        <v>1779</v>
      </c>
      <c r="Z231" s="22" t="s">
        <v>755</v>
      </c>
    </row>
    <row r="232" spans="1:26" x14ac:dyDescent="0.3">
      <c r="A232" s="11" t="s">
        <v>513</v>
      </c>
      <c r="B232" s="3" t="s">
        <v>511</v>
      </c>
      <c r="C232" s="3" t="s">
        <v>506</v>
      </c>
      <c r="D232" s="3" t="s">
        <v>503</v>
      </c>
      <c r="E232" s="3" t="s">
        <v>44</v>
      </c>
      <c r="F232" s="3">
        <v>2</v>
      </c>
      <c r="G232" s="3">
        <v>3</v>
      </c>
      <c r="H232" s="36">
        <v>1.0900000000000001</v>
      </c>
      <c r="I232" s="11" t="s">
        <v>230</v>
      </c>
      <c r="J232" s="3"/>
      <c r="K232" s="3"/>
      <c r="L232" s="3"/>
      <c r="M232" s="3"/>
      <c r="N232" s="3" t="s">
        <v>64</v>
      </c>
      <c r="O232" s="3" t="s">
        <v>158</v>
      </c>
      <c r="P232" s="15">
        <v>5743.6785857965897</v>
      </c>
      <c r="Q232" s="3" t="s">
        <v>159</v>
      </c>
      <c r="R232" s="3" t="s">
        <v>230</v>
      </c>
      <c r="S232" s="50"/>
      <c r="T232" s="3" t="s">
        <v>104</v>
      </c>
      <c r="U232" s="23" t="s">
        <v>64</v>
      </c>
      <c r="V232" s="5">
        <f t="shared" si="26"/>
        <v>10753000</v>
      </c>
      <c r="W232" s="15">
        <v>1.06</v>
      </c>
      <c r="X232" s="5">
        <f t="shared" si="27"/>
        <v>12424016.200000001</v>
      </c>
      <c r="Y232" s="22" t="s">
        <v>1783</v>
      </c>
      <c r="Z232" s="22" t="s">
        <v>755</v>
      </c>
    </row>
    <row r="233" spans="1:26" x14ac:dyDescent="0.3">
      <c r="A233" s="11" t="s">
        <v>512</v>
      </c>
      <c r="B233" s="3" t="s">
        <v>511</v>
      </c>
      <c r="C233" s="3" t="s">
        <v>503</v>
      </c>
      <c r="D233" s="3" t="s">
        <v>510</v>
      </c>
      <c r="E233" s="3" t="s">
        <v>44</v>
      </c>
      <c r="F233" s="3">
        <v>2</v>
      </c>
      <c r="G233" s="3">
        <v>3</v>
      </c>
      <c r="H233" s="36">
        <v>2.0299999999999998</v>
      </c>
      <c r="I233" s="11" t="s">
        <v>230</v>
      </c>
      <c r="J233" s="3"/>
      <c r="K233" s="3"/>
      <c r="L233" s="3"/>
      <c r="M233" s="3"/>
      <c r="N233" s="3" t="s">
        <v>64</v>
      </c>
      <c r="O233" s="3" t="s">
        <v>158</v>
      </c>
      <c r="P233" s="15">
        <v>10672.4498101267</v>
      </c>
      <c r="Q233" s="3" t="s">
        <v>159</v>
      </c>
      <c r="R233" s="3" t="s">
        <v>230</v>
      </c>
      <c r="S233" s="50"/>
      <c r="T233" s="3" t="s">
        <v>104</v>
      </c>
      <c r="U233" s="23" t="s">
        <v>64</v>
      </c>
      <c r="V233" s="5">
        <f t="shared" si="26"/>
        <v>10753000</v>
      </c>
      <c r="W233" s="15">
        <v>1.06</v>
      </c>
      <c r="X233" s="5">
        <f t="shared" si="27"/>
        <v>23138305.399999999</v>
      </c>
      <c r="Y233" s="22" t="s">
        <v>1781</v>
      </c>
      <c r="Z233" s="22" t="s">
        <v>755</v>
      </c>
    </row>
    <row r="234" spans="1:26" x14ac:dyDescent="0.3">
      <c r="A234" s="11" t="s">
        <v>509</v>
      </c>
      <c r="B234" s="3" t="s">
        <v>270</v>
      </c>
      <c r="C234" s="3" t="s">
        <v>157</v>
      </c>
      <c r="D234" s="3" t="s">
        <v>506</v>
      </c>
      <c r="E234" s="3" t="s">
        <v>44</v>
      </c>
      <c r="F234" s="3">
        <v>2</v>
      </c>
      <c r="G234" s="3">
        <v>4</v>
      </c>
      <c r="H234" s="36">
        <v>1.42</v>
      </c>
      <c r="I234" s="11" t="s">
        <v>230</v>
      </c>
      <c r="J234" s="3"/>
      <c r="K234" s="3"/>
      <c r="L234" s="3"/>
      <c r="M234" s="3"/>
      <c r="N234" s="3" t="s">
        <v>64</v>
      </c>
      <c r="O234" s="3" t="s">
        <v>158</v>
      </c>
      <c r="P234" s="15">
        <v>7494.9194914700101</v>
      </c>
      <c r="Q234" s="3" t="s">
        <v>159</v>
      </c>
      <c r="R234" s="3" t="s">
        <v>230</v>
      </c>
      <c r="S234" s="50"/>
      <c r="T234" s="3" t="s">
        <v>104</v>
      </c>
      <c r="U234" s="23" t="s">
        <v>64</v>
      </c>
      <c r="V234" s="5">
        <f t="shared" si="26"/>
        <v>10753000</v>
      </c>
      <c r="W234" s="15">
        <v>1.06</v>
      </c>
      <c r="X234" s="5">
        <f t="shared" si="27"/>
        <v>16185415.600000001</v>
      </c>
      <c r="Y234" s="22" t="s">
        <v>1777</v>
      </c>
      <c r="Z234" s="5"/>
    </row>
    <row r="235" spans="1:26" x14ac:dyDescent="0.3">
      <c r="A235" s="11" t="s">
        <v>508</v>
      </c>
      <c r="B235" s="3" t="s">
        <v>507</v>
      </c>
      <c r="C235" s="3" t="s">
        <v>270</v>
      </c>
      <c r="D235" s="3" t="s">
        <v>506</v>
      </c>
      <c r="E235" s="3" t="s">
        <v>44</v>
      </c>
      <c r="F235" s="3">
        <v>2</v>
      </c>
      <c r="G235" s="3">
        <v>4</v>
      </c>
      <c r="H235" s="36">
        <v>1.45</v>
      </c>
      <c r="I235" s="11" t="s">
        <v>230</v>
      </c>
      <c r="J235" s="3"/>
      <c r="K235" s="3"/>
      <c r="L235" s="3"/>
      <c r="M235" s="3"/>
      <c r="N235" s="3" t="s">
        <v>64</v>
      </c>
      <c r="O235" s="3" t="s">
        <v>158</v>
      </c>
      <c r="P235" s="15">
        <v>7629.4499961418396</v>
      </c>
      <c r="Q235" s="3" t="s">
        <v>159</v>
      </c>
      <c r="R235" s="3" t="s">
        <v>230</v>
      </c>
      <c r="S235" s="50"/>
      <c r="T235" s="3" t="s">
        <v>39</v>
      </c>
      <c r="U235" s="23" t="s">
        <v>64</v>
      </c>
      <c r="V235" s="5">
        <f t="shared" si="26"/>
        <v>10753000</v>
      </c>
      <c r="W235" s="15">
        <v>1.06</v>
      </c>
      <c r="X235" s="5">
        <f t="shared" si="27"/>
        <v>16527361</v>
      </c>
      <c r="Y235" s="22" t="s">
        <v>1777</v>
      </c>
      <c r="Z235" s="22" t="s">
        <v>755</v>
      </c>
    </row>
    <row r="236" spans="1:26" x14ac:dyDescent="0.3">
      <c r="A236" s="11" t="s">
        <v>505</v>
      </c>
      <c r="B236" s="3" t="s">
        <v>504</v>
      </c>
      <c r="C236" s="3" t="s">
        <v>270</v>
      </c>
      <c r="D236" s="3" t="s">
        <v>503</v>
      </c>
      <c r="E236" s="3" t="s">
        <v>44</v>
      </c>
      <c r="F236" s="3">
        <v>2</v>
      </c>
      <c r="G236" s="3">
        <v>3</v>
      </c>
      <c r="H236" s="36">
        <v>2</v>
      </c>
      <c r="I236" s="11" t="s">
        <v>230</v>
      </c>
      <c r="J236" s="3"/>
      <c r="K236" s="3"/>
      <c r="L236" s="3"/>
      <c r="M236" s="3"/>
      <c r="N236" s="3" t="s">
        <v>64</v>
      </c>
      <c r="O236" s="3" t="s">
        <v>158</v>
      </c>
      <c r="P236" s="15">
        <v>10544.215304912999</v>
      </c>
      <c r="Q236" s="3" t="s">
        <v>159</v>
      </c>
      <c r="R236" s="3" t="s">
        <v>230</v>
      </c>
      <c r="S236" s="50"/>
      <c r="T236" s="3" t="s">
        <v>39</v>
      </c>
      <c r="U236" s="23" t="s">
        <v>64</v>
      </c>
      <c r="V236" s="5">
        <f t="shared" si="26"/>
        <v>10753000</v>
      </c>
      <c r="W236" s="15">
        <v>1.06</v>
      </c>
      <c r="X236" s="5">
        <f t="shared" si="27"/>
        <v>22796360</v>
      </c>
      <c r="Y236" s="22" t="s">
        <v>1781</v>
      </c>
      <c r="Z236" s="22" t="s">
        <v>755</v>
      </c>
    </row>
    <row r="237" spans="1:26" x14ac:dyDescent="0.3">
      <c r="A237" s="11" t="s">
        <v>502</v>
      </c>
      <c r="B237" s="3" t="s">
        <v>501</v>
      </c>
      <c r="C237" s="3" t="s">
        <v>500</v>
      </c>
      <c r="D237" s="3" t="s">
        <v>499</v>
      </c>
      <c r="E237" s="3" t="s">
        <v>44</v>
      </c>
      <c r="F237" s="3">
        <v>0</v>
      </c>
      <c r="G237" s="3">
        <v>2</v>
      </c>
      <c r="H237" s="36">
        <v>1.6</v>
      </c>
      <c r="I237" s="11" t="s">
        <v>29</v>
      </c>
      <c r="J237" s="3"/>
      <c r="K237" s="3"/>
      <c r="L237" s="3"/>
      <c r="M237" s="3"/>
      <c r="N237" s="3" t="s">
        <v>64</v>
      </c>
      <c r="O237" s="3" t="s">
        <v>158</v>
      </c>
      <c r="P237" s="15">
        <v>8276.0440181457598</v>
      </c>
      <c r="Q237" s="3" t="s">
        <v>159</v>
      </c>
      <c r="R237" s="3" t="s">
        <v>29</v>
      </c>
      <c r="S237" s="50" t="s">
        <v>1707</v>
      </c>
      <c r="T237" s="3" t="s">
        <v>104</v>
      </c>
      <c r="U237" s="23" t="s">
        <v>64</v>
      </c>
      <c r="V237" s="5">
        <f t="shared" si="26"/>
        <v>17392000</v>
      </c>
      <c r="W237" s="15">
        <v>1.06</v>
      </c>
      <c r="X237" s="5">
        <f t="shared" si="27"/>
        <v>29496832</v>
      </c>
      <c r="Y237" s="22" t="s">
        <v>1782</v>
      </c>
      <c r="Z237" s="22" t="s">
        <v>1683</v>
      </c>
    </row>
    <row r="238" spans="1:26" x14ac:dyDescent="0.3">
      <c r="A238" s="11" t="s">
        <v>486</v>
      </c>
      <c r="B238" s="3" t="s">
        <v>485</v>
      </c>
      <c r="C238" s="3" t="s">
        <v>482</v>
      </c>
      <c r="D238" s="3" t="s">
        <v>482</v>
      </c>
      <c r="E238" s="3" t="s">
        <v>44</v>
      </c>
      <c r="F238" s="3">
        <v>0</v>
      </c>
      <c r="G238" s="3">
        <v>2</v>
      </c>
      <c r="H238" s="36">
        <v>0.71</v>
      </c>
      <c r="I238" s="11" t="s">
        <v>29</v>
      </c>
      <c r="J238" s="3"/>
      <c r="K238" s="3"/>
      <c r="L238" s="3"/>
      <c r="M238" s="3"/>
      <c r="N238" s="3" t="s">
        <v>64</v>
      </c>
      <c r="O238" s="3" t="s">
        <v>158</v>
      </c>
      <c r="P238" s="15">
        <v>3704.0023312693602</v>
      </c>
      <c r="Q238" s="3" t="s">
        <v>159</v>
      </c>
      <c r="R238" s="3" t="s">
        <v>29</v>
      </c>
      <c r="S238" s="50" t="s">
        <v>1707</v>
      </c>
      <c r="T238" s="3" t="s">
        <v>104</v>
      </c>
      <c r="U238" s="23" t="s">
        <v>64</v>
      </c>
      <c r="V238" s="5">
        <f t="shared" si="26"/>
        <v>17392000</v>
      </c>
      <c r="W238" s="15">
        <v>1.06</v>
      </c>
      <c r="X238" s="5">
        <f t="shared" si="27"/>
        <v>13089219.200000001</v>
      </c>
      <c r="Y238" s="22" t="s">
        <v>1782</v>
      </c>
      <c r="Z238" s="22" t="s">
        <v>1683</v>
      </c>
    </row>
    <row r="239" spans="1:26" x14ac:dyDescent="0.3">
      <c r="A239" s="11" t="s">
        <v>433</v>
      </c>
      <c r="B239" s="3" t="s">
        <v>430</v>
      </c>
      <c r="C239" s="3" t="s">
        <v>432</v>
      </c>
      <c r="D239" s="3" t="s">
        <v>194</v>
      </c>
      <c r="E239" s="3" t="s">
        <v>44</v>
      </c>
      <c r="F239" s="3">
        <v>6</v>
      </c>
      <c r="G239" s="3">
        <v>6</v>
      </c>
      <c r="H239" s="36">
        <v>4</v>
      </c>
      <c r="I239" s="11" t="s">
        <v>247</v>
      </c>
      <c r="J239" s="3"/>
      <c r="K239" s="3"/>
      <c r="L239" s="3"/>
      <c r="M239" s="3"/>
      <c r="N239" s="3" t="s">
        <v>64</v>
      </c>
      <c r="O239" s="3" t="s">
        <v>158</v>
      </c>
      <c r="P239" s="15">
        <v>21068.8728016081</v>
      </c>
      <c r="Q239" s="3" t="s">
        <v>159</v>
      </c>
      <c r="R239" s="3" t="s">
        <v>247</v>
      </c>
      <c r="S239" s="50" t="s">
        <v>1735</v>
      </c>
      <c r="T239" s="3" t="s">
        <v>88</v>
      </c>
      <c r="U239" s="23" t="s">
        <v>64</v>
      </c>
      <c r="V239" s="5">
        <f t="shared" si="26"/>
        <v>12000000</v>
      </c>
      <c r="W239" s="15">
        <v>1.06</v>
      </c>
      <c r="X239" s="5">
        <f t="shared" si="27"/>
        <v>50880000</v>
      </c>
      <c r="Y239" s="22" t="s">
        <v>1778</v>
      </c>
      <c r="Z239" s="22" t="s">
        <v>1680</v>
      </c>
    </row>
    <row r="240" spans="1:26" x14ac:dyDescent="0.3">
      <c r="A240" s="11" t="s">
        <v>431</v>
      </c>
      <c r="B240" s="3" t="s">
        <v>430</v>
      </c>
      <c r="C240" s="3" t="s">
        <v>429</v>
      </c>
      <c r="D240" s="3" t="s">
        <v>95</v>
      </c>
      <c r="E240" s="3" t="s">
        <v>44</v>
      </c>
      <c r="F240" s="3">
        <v>4</v>
      </c>
      <c r="G240" s="3">
        <v>6</v>
      </c>
      <c r="H240" s="36">
        <v>4.93</v>
      </c>
      <c r="I240" s="11" t="s">
        <v>230</v>
      </c>
      <c r="J240" s="3"/>
      <c r="K240" s="3"/>
      <c r="L240" s="3"/>
      <c r="M240" s="3"/>
      <c r="N240" s="3" t="s">
        <v>64</v>
      </c>
      <c r="O240" s="3" t="s">
        <v>158</v>
      </c>
      <c r="P240" s="15">
        <v>26030.003810157701</v>
      </c>
      <c r="Q240" s="3" t="s">
        <v>159</v>
      </c>
      <c r="R240" s="3" t="s">
        <v>230</v>
      </c>
      <c r="S240" s="50"/>
      <c r="T240" s="3" t="s">
        <v>88</v>
      </c>
      <c r="U240" s="23" t="s">
        <v>64</v>
      </c>
      <c r="V240" s="5">
        <f t="shared" si="26"/>
        <v>10753000</v>
      </c>
      <c r="W240" s="15">
        <v>1.06</v>
      </c>
      <c r="X240" s="5">
        <f t="shared" si="27"/>
        <v>56193027.400000006</v>
      </c>
      <c r="Y240" s="22" t="s">
        <v>1778</v>
      </c>
      <c r="Z240" s="22" t="s">
        <v>1680</v>
      </c>
    </row>
    <row r="241" spans="1:26" x14ac:dyDescent="0.3">
      <c r="A241" s="11" t="s">
        <v>428</v>
      </c>
      <c r="B241" s="3" t="s">
        <v>356</v>
      </c>
      <c r="C241" s="3" t="s">
        <v>194</v>
      </c>
      <c r="D241" s="3" t="s">
        <v>374</v>
      </c>
      <c r="E241" s="3" t="s">
        <v>44</v>
      </c>
      <c r="F241" s="3">
        <v>4</v>
      </c>
      <c r="G241" s="3">
        <v>6</v>
      </c>
      <c r="H241" s="38">
        <v>3.02</v>
      </c>
      <c r="I241" s="11" t="s">
        <v>230</v>
      </c>
      <c r="J241" s="3"/>
      <c r="K241" s="3"/>
      <c r="L241" s="3"/>
      <c r="M241" s="3"/>
      <c r="N241" s="3" t="s">
        <v>64</v>
      </c>
      <c r="O241" s="3" t="s">
        <v>158</v>
      </c>
      <c r="P241" s="15">
        <v>31909.790913213099</v>
      </c>
      <c r="Q241" s="3" t="s">
        <v>159</v>
      </c>
      <c r="R241" s="3" t="s">
        <v>230</v>
      </c>
      <c r="S241" s="50" t="s">
        <v>1736</v>
      </c>
      <c r="T241" s="3" t="s">
        <v>88</v>
      </c>
      <c r="U241" s="23" t="s">
        <v>64</v>
      </c>
      <c r="V241" s="5">
        <f t="shared" si="26"/>
        <v>10753000</v>
      </c>
      <c r="W241" s="15">
        <v>1.06</v>
      </c>
      <c r="X241" s="5">
        <f t="shared" si="27"/>
        <v>34422503.600000001</v>
      </c>
      <c r="Y241" s="22" t="s">
        <v>1778</v>
      </c>
      <c r="Z241" s="22" t="s">
        <v>1625</v>
      </c>
    </row>
    <row r="242" spans="1:26" x14ac:dyDescent="0.3">
      <c r="A242" s="11" t="s">
        <v>427</v>
      </c>
      <c r="B242" s="3" t="s">
        <v>371</v>
      </c>
      <c r="C242" s="3" t="s">
        <v>426</v>
      </c>
      <c r="D242" s="3" t="s">
        <v>425</v>
      </c>
      <c r="E242" s="3" t="s">
        <v>44</v>
      </c>
      <c r="F242" s="3">
        <v>4</v>
      </c>
      <c r="G242" s="3">
        <v>4</v>
      </c>
      <c r="H242" s="36">
        <v>1.06</v>
      </c>
      <c r="I242" s="11" t="s">
        <v>247</v>
      </c>
      <c r="J242" s="3"/>
      <c r="K242" s="3"/>
      <c r="L242" s="3"/>
      <c r="M242" s="3"/>
      <c r="N242" s="3" t="s">
        <v>64</v>
      </c>
      <c r="O242" s="3" t="s">
        <v>158</v>
      </c>
      <c r="P242" s="15">
        <v>11204.468378882</v>
      </c>
      <c r="Q242" s="3" t="s">
        <v>159</v>
      </c>
      <c r="R242" s="3" t="s">
        <v>247</v>
      </c>
      <c r="S242" s="50" t="s">
        <v>1737</v>
      </c>
      <c r="T242" s="3" t="s">
        <v>88</v>
      </c>
      <c r="U242" s="23" t="s">
        <v>64</v>
      </c>
      <c r="V242" s="5">
        <f t="shared" si="26"/>
        <v>12000000</v>
      </c>
      <c r="W242" s="15">
        <v>1.06</v>
      </c>
      <c r="X242" s="5">
        <f t="shared" si="27"/>
        <v>13483200</v>
      </c>
      <c r="Y242" s="22" t="s">
        <v>1777</v>
      </c>
      <c r="Z242" s="22" t="s">
        <v>1681</v>
      </c>
    </row>
    <row r="243" spans="1:26" x14ac:dyDescent="0.3">
      <c r="A243" s="11" t="s">
        <v>424</v>
      </c>
      <c r="B243" s="3" t="s">
        <v>371</v>
      </c>
      <c r="C243" s="3" t="s">
        <v>390</v>
      </c>
      <c r="D243" s="3" t="s">
        <v>209</v>
      </c>
      <c r="E243" s="3" t="s">
        <v>44</v>
      </c>
      <c r="F243" s="3">
        <v>2</v>
      </c>
      <c r="G243" s="3">
        <v>4</v>
      </c>
      <c r="H243" s="36">
        <v>0.55000000000000004</v>
      </c>
      <c r="I243" s="11" t="s">
        <v>230</v>
      </c>
      <c r="J243" s="3"/>
      <c r="K243" s="3"/>
      <c r="L243" s="3"/>
      <c r="M243" s="3"/>
      <c r="N243" s="3" t="s">
        <v>64</v>
      </c>
      <c r="O243" s="3" t="s">
        <v>158</v>
      </c>
      <c r="P243" s="15">
        <v>2853.9948954393299</v>
      </c>
      <c r="Q243" s="3" t="s">
        <v>159</v>
      </c>
      <c r="R243" s="3" t="s">
        <v>230</v>
      </c>
      <c r="S243" s="50"/>
      <c r="T243" s="3" t="s">
        <v>88</v>
      </c>
      <c r="U243" s="23" t="s">
        <v>64</v>
      </c>
      <c r="V243" s="5">
        <f t="shared" si="26"/>
        <v>10753000</v>
      </c>
      <c r="W243" s="15">
        <v>1.06</v>
      </c>
      <c r="X243" s="5">
        <f t="shared" si="27"/>
        <v>6268999.0000000009</v>
      </c>
      <c r="Y243" s="22" t="s">
        <v>1777</v>
      </c>
      <c r="Z243" s="22" t="s">
        <v>1681</v>
      </c>
    </row>
    <row r="244" spans="1:26" x14ac:dyDescent="0.3">
      <c r="A244" s="11" t="s">
        <v>423</v>
      </c>
      <c r="B244" s="3" t="s">
        <v>422</v>
      </c>
      <c r="C244" s="3" t="s">
        <v>202</v>
      </c>
      <c r="D244" s="3" t="s">
        <v>339</v>
      </c>
      <c r="E244" s="3" t="s">
        <v>44</v>
      </c>
      <c r="F244" s="3">
        <v>2</v>
      </c>
      <c r="G244" s="3">
        <v>3</v>
      </c>
      <c r="H244" s="36">
        <v>0.59</v>
      </c>
      <c r="I244" s="11" t="s">
        <v>242</v>
      </c>
      <c r="J244" s="3"/>
      <c r="K244" s="3"/>
      <c r="L244" s="3"/>
      <c r="M244" s="3"/>
      <c r="N244" s="3" t="s">
        <v>64</v>
      </c>
      <c r="O244" s="3" t="s">
        <v>158</v>
      </c>
      <c r="P244" s="15">
        <v>3086.06829479107</v>
      </c>
      <c r="Q244" s="3" t="s">
        <v>159</v>
      </c>
      <c r="R244" s="3" t="s">
        <v>230</v>
      </c>
      <c r="S244" s="50"/>
      <c r="T244" s="3" t="s">
        <v>104</v>
      </c>
      <c r="U244" s="23" t="s">
        <v>64</v>
      </c>
      <c r="V244" s="5">
        <f t="shared" si="26"/>
        <v>6378000</v>
      </c>
      <c r="W244" s="15">
        <v>1.06</v>
      </c>
      <c r="X244" s="5">
        <f t="shared" si="27"/>
        <v>3988801.2</v>
      </c>
      <c r="Y244" s="22" t="s">
        <v>1783</v>
      </c>
      <c r="Z244" s="22" t="s">
        <v>1681</v>
      </c>
    </row>
    <row r="245" spans="1:26" x14ac:dyDescent="0.3">
      <c r="A245" s="11" t="s">
        <v>407</v>
      </c>
      <c r="B245" s="3" t="s">
        <v>406</v>
      </c>
      <c r="C245" s="3" t="s">
        <v>405</v>
      </c>
      <c r="D245" s="3" t="s">
        <v>303</v>
      </c>
      <c r="E245" s="3" t="s">
        <v>44</v>
      </c>
      <c r="F245" s="3">
        <v>2</v>
      </c>
      <c r="G245" s="3">
        <v>3</v>
      </c>
      <c r="H245" s="36">
        <v>0.53</v>
      </c>
      <c r="I245" s="11" t="s">
        <v>242</v>
      </c>
      <c r="J245" s="3"/>
      <c r="K245" s="3"/>
      <c r="L245" s="3"/>
      <c r="M245" s="3"/>
      <c r="N245" s="3" t="s">
        <v>64</v>
      </c>
      <c r="O245" s="3" t="s">
        <v>158</v>
      </c>
      <c r="P245" s="15">
        <v>2765.3446481598698</v>
      </c>
      <c r="Q245" s="3" t="s">
        <v>159</v>
      </c>
      <c r="R245" s="3" t="s">
        <v>230</v>
      </c>
      <c r="S245" s="50"/>
      <c r="T245" s="3" t="s">
        <v>104</v>
      </c>
      <c r="U245" s="23" t="s">
        <v>64</v>
      </c>
      <c r="V245" s="5">
        <f t="shared" si="26"/>
        <v>6378000</v>
      </c>
      <c r="W245" s="15">
        <v>1.06</v>
      </c>
      <c r="X245" s="5">
        <f t="shared" si="27"/>
        <v>3583160.4000000004</v>
      </c>
      <c r="Y245" s="22" t="s">
        <v>1783</v>
      </c>
      <c r="Z245" s="5"/>
    </row>
    <row r="246" spans="1:26" x14ac:dyDescent="0.3">
      <c r="A246" s="11" t="s">
        <v>401</v>
      </c>
      <c r="B246" s="3" t="s">
        <v>400</v>
      </c>
      <c r="C246" s="3" t="s">
        <v>395</v>
      </c>
      <c r="D246" s="3" t="s">
        <v>399</v>
      </c>
      <c r="E246" s="3" t="s">
        <v>44</v>
      </c>
      <c r="F246" s="3">
        <v>2</v>
      </c>
      <c r="G246" s="3">
        <v>4</v>
      </c>
      <c r="H246" s="36">
        <v>1.64</v>
      </c>
      <c r="I246" s="11" t="s">
        <v>230</v>
      </c>
      <c r="J246" s="3"/>
      <c r="K246" s="3"/>
      <c r="L246" s="3"/>
      <c r="M246" s="3"/>
      <c r="N246" s="3" t="s">
        <v>64</v>
      </c>
      <c r="O246" s="3" t="s">
        <v>158</v>
      </c>
      <c r="P246" s="15">
        <v>8625.74219365516</v>
      </c>
      <c r="Q246" s="3" t="s">
        <v>159</v>
      </c>
      <c r="R246" s="3" t="s">
        <v>230</v>
      </c>
      <c r="S246" s="50"/>
      <c r="T246" s="3" t="s">
        <v>39</v>
      </c>
      <c r="U246" s="23" t="s">
        <v>64</v>
      </c>
      <c r="V246" s="5">
        <f t="shared" si="26"/>
        <v>10753000</v>
      </c>
      <c r="W246" s="15">
        <v>1.06</v>
      </c>
      <c r="X246" s="5">
        <f t="shared" si="27"/>
        <v>18693015.199999999</v>
      </c>
      <c r="Y246" s="22" t="s">
        <v>1779</v>
      </c>
      <c r="Z246" s="22" t="s">
        <v>1681</v>
      </c>
    </row>
    <row r="247" spans="1:26" x14ac:dyDescent="0.3">
      <c r="A247" s="11" t="s">
        <v>398</v>
      </c>
      <c r="B247" s="3" t="s">
        <v>397</v>
      </c>
      <c r="C247" s="3" t="s">
        <v>396</v>
      </c>
      <c r="D247" s="3" t="s">
        <v>395</v>
      </c>
      <c r="E247" s="3" t="s">
        <v>44</v>
      </c>
      <c r="F247" s="3">
        <v>2</v>
      </c>
      <c r="G247" s="3">
        <v>3</v>
      </c>
      <c r="H247" s="36">
        <v>1.06</v>
      </c>
      <c r="I247" s="11" t="s">
        <v>242</v>
      </c>
      <c r="J247" s="3"/>
      <c r="K247" s="3"/>
      <c r="L247" s="3"/>
      <c r="M247" s="3"/>
      <c r="N247" s="3" t="s">
        <v>64</v>
      </c>
      <c r="O247" s="3" t="s">
        <v>158</v>
      </c>
      <c r="P247" s="15">
        <v>5586.7472603444403</v>
      </c>
      <c r="Q247" s="3" t="s">
        <v>159</v>
      </c>
      <c r="R247" s="3" t="s">
        <v>230</v>
      </c>
      <c r="S247" s="50"/>
      <c r="T247" s="3" t="s">
        <v>39</v>
      </c>
      <c r="U247" s="23" t="s">
        <v>64</v>
      </c>
      <c r="V247" s="5">
        <f t="shared" si="26"/>
        <v>6378000</v>
      </c>
      <c r="W247" s="15">
        <v>1.06</v>
      </c>
      <c r="X247" s="5">
        <f t="shared" si="27"/>
        <v>7166320.8000000007</v>
      </c>
      <c r="Y247" s="22" t="s">
        <v>1781</v>
      </c>
      <c r="Z247" s="22" t="s">
        <v>1681</v>
      </c>
    </row>
    <row r="248" spans="1:26" x14ac:dyDescent="0.3">
      <c r="A248" s="11" t="s">
        <v>394</v>
      </c>
      <c r="B248" s="3" t="s">
        <v>393</v>
      </c>
      <c r="C248" s="3" t="s">
        <v>208</v>
      </c>
      <c r="D248" s="3" t="s">
        <v>392</v>
      </c>
      <c r="E248" s="3" t="s">
        <v>44</v>
      </c>
      <c r="F248" s="3">
        <v>2</v>
      </c>
      <c r="G248" s="3">
        <v>3</v>
      </c>
      <c r="H248" s="36">
        <v>0.83</v>
      </c>
      <c r="I248" s="11" t="s">
        <v>242</v>
      </c>
      <c r="J248" s="3"/>
      <c r="K248" s="3"/>
      <c r="L248" s="3"/>
      <c r="M248" s="3"/>
      <c r="N248" s="3" t="s">
        <v>64</v>
      </c>
      <c r="O248" s="3" t="s">
        <v>158</v>
      </c>
      <c r="P248" s="15">
        <v>4415.8211118829604</v>
      </c>
      <c r="Q248" s="3" t="s">
        <v>159</v>
      </c>
      <c r="R248" s="3" t="s">
        <v>230</v>
      </c>
      <c r="S248" s="50"/>
      <c r="T248" s="3" t="s">
        <v>104</v>
      </c>
      <c r="U248" s="23" t="s">
        <v>64</v>
      </c>
      <c r="V248" s="5">
        <f t="shared" si="26"/>
        <v>6378000</v>
      </c>
      <c r="W248" s="15">
        <v>1.06</v>
      </c>
      <c r="X248" s="5">
        <f t="shared" si="27"/>
        <v>5611364.4000000004</v>
      </c>
      <c r="Y248" s="22" t="s">
        <v>1781</v>
      </c>
      <c r="Z248" s="22" t="s">
        <v>1681</v>
      </c>
    </row>
    <row r="249" spans="1:26" x14ac:dyDescent="0.3">
      <c r="A249" s="11" t="s">
        <v>261</v>
      </c>
      <c r="B249" s="3" t="s">
        <v>260</v>
      </c>
      <c r="C249" s="3" t="s">
        <v>259</v>
      </c>
      <c r="D249" s="3" t="s">
        <v>258</v>
      </c>
      <c r="E249" s="3" t="s">
        <v>44</v>
      </c>
      <c r="F249" s="3">
        <v>0</v>
      </c>
      <c r="G249" s="3">
        <v>2</v>
      </c>
      <c r="H249" s="36">
        <v>0.35000000000000003</v>
      </c>
      <c r="I249" s="11" t="s">
        <v>29</v>
      </c>
      <c r="J249" s="3"/>
      <c r="K249" s="3"/>
      <c r="L249" s="3"/>
      <c r="M249" s="3"/>
      <c r="N249" s="3"/>
      <c r="O249" s="3" t="s">
        <v>158</v>
      </c>
      <c r="P249" s="15">
        <v>1841.1170823156499</v>
      </c>
      <c r="Q249" s="3" t="s">
        <v>159</v>
      </c>
      <c r="R249" s="3" t="s">
        <v>29</v>
      </c>
      <c r="S249" s="50" t="s">
        <v>1738</v>
      </c>
      <c r="T249" s="3" t="s">
        <v>39</v>
      </c>
      <c r="U249" s="23" t="s">
        <v>64</v>
      </c>
      <c r="V249" s="5">
        <f t="shared" ref="V249:V268" si="28">VLOOKUP(I249,AB:AC,2,FALSE)</f>
        <v>17392000</v>
      </c>
      <c r="W249" s="15">
        <v>1.06</v>
      </c>
      <c r="X249" s="5">
        <f t="shared" ref="X249:X265" si="29">V249*H249*W249</f>
        <v>6452432.0000000009</v>
      </c>
      <c r="Y249" s="22" t="s">
        <v>1782</v>
      </c>
      <c r="Z249" s="22" t="s">
        <v>1625</v>
      </c>
    </row>
    <row r="250" spans="1:26" x14ac:dyDescent="0.3">
      <c r="A250" s="11" t="s">
        <v>382</v>
      </c>
      <c r="B250" s="3" t="s">
        <v>381</v>
      </c>
      <c r="C250" s="3" t="s">
        <v>209</v>
      </c>
      <c r="D250" s="3" t="s">
        <v>202</v>
      </c>
      <c r="E250" s="3" t="s">
        <v>44</v>
      </c>
      <c r="F250" s="3">
        <v>2</v>
      </c>
      <c r="G250" s="3">
        <v>3</v>
      </c>
      <c r="H250" s="36">
        <v>2.1399999999999997</v>
      </c>
      <c r="I250" s="11" t="s">
        <v>242</v>
      </c>
      <c r="J250" s="3"/>
      <c r="K250" s="3"/>
      <c r="L250" s="3"/>
      <c r="M250" s="3"/>
      <c r="N250" s="3" t="s">
        <v>64</v>
      </c>
      <c r="O250" s="3" t="s">
        <v>158</v>
      </c>
      <c r="P250" s="15">
        <v>11274.0314125476</v>
      </c>
      <c r="Q250" s="3" t="s">
        <v>159</v>
      </c>
      <c r="R250" s="3" t="s">
        <v>230</v>
      </c>
      <c r="S250" s="50"/>
      <c r="T250" s="3" t="s">
        <v>104</v>
      </c>
      <c r="U250" s="23" t="s">
        <v>64</v>
      </c>
      <c r="V250" s="5">
        <f t="shared" si="28"/>
        <v>6378000</v>
      </c>
      <c r="W250" s="15">
        <v>1.06</v>
      </c>
      <c r="X250" s="5">
        <f t="shared" si="29"/>
        <v>14467855.199999999</v>
      </c>
      <c r="Y250" s="22" t="s">
        <v>1783</v>
      </c>
      <c r="Z250" s="22" t="s">
        <v>1681</v>
      </c>
    </row>
    <row r="251" spans="1:26" x14ac:dyDescent="0.3">
      <c r="A251" s="11" t="s">
        <v>346</v>
      </c>
      <c r="B251" s="3" t="s">
        <v>345</v>
      </c>
      <c r="C251" s="3" t="s">
        <v>201</v>
      </c>
      <c r="D251" s="3" t="s">
        <v>344</v>
      </c>
      <c r="E251" s="3" t="s">
        <v>44</v>
      </c>
      <c r="F251" s="3">
        <v>0</v>
      </c>
      <c r="G251" s="3">
        <v>3</v>
      </c>
      <c r="H251" s="36">
        <v>0.34</v>
      </c>
      <c r="I251" s="11" t="s">
        <v>29</v>
      </c>
      <c r="J251" s="3"/>
      <c r="K251" s="3"/>
      <c r="L251" s="3"/>
      <c r="M251" s="3"/>
      <c r="N251" s="3" t="s">
        <v>64</v>
      </c>
      <c r="O251" s="3" t="s">
        <v>158</v>
      </c>
      <c r="P251" s="15">
        <v>1784.62363166145</v>
      </c>
      <c r="Q251" s="3" t="s">
        <v>38</v>
      </c>
      <c r="R251" s="3" t="s">
        <v>29</v>
      </c>
      <c r="S251" s="50" t="s">
        <v>1707</v>
      </c>
      <c r="T251" s="3" t="s">
        <v>39</v>
      </c>
      <c r="U251" s="23" t="s">
        <v>64</v>
      </c>
      <c r="V251" s="5">
        <f t="shared" si="28"/>
        <v>17392000</v>
      </c>
      <c r="W251" s="15">
        <v>1.06</v>
      </c>
      <c r="X251" s="5">
        <f t="shared" si="29"/>
        <v>6268076.8000000007</v>
      </c>
      <c r="Y251" s="22" t="s">
        <v>1783</v>
      </c>
      <c r="Z251" s="22" t="s">
        <v>1681</v>
      </c>
    </row>
    <row r="252" spans="1:26" x14ac:dyDescent="0.3">
      <c r="A252" s="11" t="s">
        <v>210</v>
      </c>
      <c r="B252" s="3" t="s">
        <v>211</v>
      </c>
      <c r="C252" s="3" t="s">
        <v>212</v>
      </c>
      <c r="D252" s="3"/>
      <c r="E252" s="3" t="s">
        <v>44</v>
      </c>
      <c r="F252" s="3">
        <v>2</v>
      </c>
      <c r="G252" s="3">
        <v>2</v>
      </c>
      <c r="H252" s="36">
        <v>6.0000000000000005E-2</v>
      </c>
      <c r="I252" s="11" t="s">
        <v>247</v>
      </c>
      <c r="J252" s="3"/>
      <c r="K252" s="3"/>
      <c r="L252" s="3"/>
      <c r="M252" s="3"/>
      <c r="N252" s="3" t="s">
        <v>64</v>
      </c>
      <c r="O252" s="3" t="s">
        <v>158</v>
      </c>
      <c r="P252" s="15">
        <v>312.70753028482397</v>
      </c>
      <c r="Q252" s="3" t="s">
        <v>159</v>
      </c>
      <c r="R252" s="3" t="s">
        <v>247</v>
      </c>
      <c r="S252" s="50" t="s">
        <v>1739</v>
      </c>
      <c r="T252" s="3" t="s">
        <v>88</v>
      </c>
      <c r="U252" s="23" t="s">
        <v>64</v>
      </c>
      <c r="V252" s="5">
        <f t="shared" si="28"/>
        <v>12000000</v>
      </c>
      <c r="W252" s="15">
        <v>1.06</v>
      </c>
      <c r="X252" s="5">
        <f t="shared" si="29"/>
        <v>763200</v>
      </c>
      <c r="Y252" s="22" t="s">
        <v>1782</v>
      </c>
      <c r="Z252" s="22" t="s">
        <v>1679</v>
      </c>
    </row>
    <row r="253" spans="1:26" x14ac:dyDescent="0.3">
      <c r="A253" s="11" t="s">
        <v>196</v>
      </c>
      <c r="B253" s="3" t="s">
        <v>197</v>
      </c>
      <c r="C253" s="3" t="s">
        <v>198</v>
      </c>
      <c r="D253" s="3"/>
      <c r="E253" s="3" t="s">
        <v>44</v>
      </c>
      <c r="F253" s="3">
        <v>4</v>
      </c>
      <c r="G253" s="3">
        <v>4</v>
      </c>
      <c r="H253" s="39">
        <v>1</v>
      </c>
      <c r="I253" s="11" t="s">
        <v>59</v>
      </c>
      <c r="J253" s="3"/>
      <c r="K253" s="3"/>
      <c r="L253" s="3"/>
      <c r="M253" s="3"/>
      <c r="N253" s="3" t="s">
        <v>64</v>
      </c>
      <c r="O253" s="3" t="s">
        <v>158</v>
      </c>
      <c r="P253" s="15">
        <v>1071.8173012328</v>
      </c>
      <c r="Q253" s="3" t="s">
        <v>159</v>
      </c>
      <c r="R253" s="3" t="s">
        <v>234</v>
      </c>
      <c r="S253" s="50"/>
      <c r="T253" s="3" t="s">
        <v>88</v>
      </c>
      <c r="U253" s="23" t="s">
        <v>64</v>
      </c>
      <c r="V253" s="5">
        <f t="shared" si="28"/>
        <v>27156000</v>
      </c>
      <c r="W253" s="15">
        <v>1.06</v>
      </c>
      <c r="X253" s="5">
        <f t="shared" si="29"/>
        <v>28785360</v>
      </c>
      <c r="Y253" s="22" t="s">
        <v>1777</v>
      </c>
      <c r="Z253" s="22" t="s">
        <v>1680</v>
      </c>
    </row>
    <row r="254" spans="1:26" x14ac:dyDescent="0.3">
      <c r="A254" s="11" t="s">
        <v>196</v>
      </c>
      <c r="B254" s="3" t="s">
        <v>331</v>
      </c>
      <c r="C254" s="3" t="s">
        <v>330</v>
      </c>
      <c r="D254" s="3"/>
      <c r="E254" s="3" t="s">
        <v>44</v>
      </c>
      <c r="F254" s="3">
        <v>2</v>
      </c>
      <c r="G254" s="3">
        <v>2</v>
      </c>
      <c r="H254" s="36">
        <v>0.08</v>
      </c>
      <c r="I254" s="11" t="s">
        <v>230</v>
      </c>
      <c r="J254" s="3"/>
      <c r="K254" s="3"/>
      <c r="L254" s="3"/>
      <c r="M254" s="3"/>
      <c r="N254" s="3" t="s">
        <v>64</v>
      </c>
      <c r="O254" s="3" t="s">
        <v>158</v>
      </c>
      <c r="P254" s="15">
        <v>528.74286785525499</v>
      </c>
      <c r="Q254" s="3" t="s">
        <v>159</v>
      </c>
      <c r="R254" s="3" t="s">
        <v>238</v>
      </c>
      <c r="S254" s="50"/>
      <c r="T254" s="3" t="s">
        <v>39</v>
      </c>
      <c r="U254" s="23" t="s">
        <v>64</v>
      </c>
      <c r="V254" s="5">
        <f t="shared" si="28"/>
        <v>10753000</v>
      </c>
      <c r="W254" s="15">
        <v>1.06</v>
      </c>
      <c r="X254" s="5">
        <f t="shared" si="29"/>
        <v>911854.4</v>
      </c>
      <c r="Y254" s="22" t="s">
        <v>1777</v>
      </c>
      <c r="Z254" s="5"/>
    </row>
    <row r="255" spans="1:26" x14ac:dyDescent="0.3">
      <c r="A255" s="11" t="s">
        <v>178</v>
      </c>
      <c r="B255" s="3" t="s">
        <v>179</v>
      </c>
      <c r="C255" s="3" t="s">
        <v>180</v>
      </c>
      <c r="D255" s="3"/>
      <c r="E255" s="3" t="s">
        <v>44</v>
      </c>
      <c r="F255" s="3">
        <v>2</v>
      </c>
      <c r="G255" s="3">
        <v>2</v>
      </c>
      <c r="H255" s="36">
        <v>0.08</v>
      </c>
      <c r="I255" s="11" t="s">
        <v>230</v>
      </c>
      <c r="J255" s="3"/>
      <c r="K255" s="3"/>
      <c r="L255" s="3"/>
      <c r="M255" s="3"/>
      <c r="N255" s="3" t="s">
        <v>64</v>
      </c>
      <c r="O255" s="3" t="s">
        <v>158</v>
      </c>
      <c r="P255" s="15">
        <v>404.08112231835997</v>
      </c>
      <c r="Q255" s="3" t="s">
        <v>159</v>
      </c>
      <c r="R255" s="3" t="s">
        <v>238</v>
      </c>
      <c r="S255" s="50"/>
      <c r="T255" s="3" t="s">
        <v>39</v>
      </c>
      <c r="U255" s="23" t="s">
        <v>64</v>
      </c>
      <c r="V255" s="5">
        <f t="shared" si="28"/>
        <v>10753000</v>
      </c>
      <c r="W255" s="15">
        <v>1.06</v>
      </c>
      <c r="X255" s="5">
        <f t="shared" si="29"/>
        <v>911854.4</v>
      </c>
      <c r="Y255" s="22" t="s">
        <v>1798</v>
      </c>
      <c r="Z255" s="5" t="s">
        <v>1684</v>
      </c>
    </row>
    <row r="256" spans="1:26" x14ac:dyDescent="0.3">
      <c r="A256" s="11" t="s">
        <v>308</v>
      </c>
      <c r="B256" s="3" t="s">
        <v>307</v>
      </c>
      <c r="C256" s="3" t="s">
        <v>52</v>
      </c>
      <c r="D256" s="3"/>
      <c r="E256" s="3" t="s">
        <v>44</v>
      </c>
      <c r="F256" s="3">
        <v>0</v>
      </c>
      <c r="G256" s="3">
        <v>4</v>
      </c>
      <c r="H256" s="36">
        <v>0.33</v>
      </c>
      <c r="I256" s="11" t="s">
        <v>29</v>
      </c>
      <c r="J256" s="3"/>
      <c r="K256" s="3"/>
      <c r="L256" s="3"/>
      <c r="M256" s="3"/>
      <c r="N256" s="3" t="s">
        <v>64</v>
      </c>
      <c r="O256" s="3" t="s">
        <v>158</v>
      </c>
      <c r="P256" s="15">
        <v>1704.4753565272299</v>
      </c>
      <c r="Q256" s="3" t="s">
        <v>159</v>
      </c>
      <c r="R256" s="3" t="s">
        <v>29</v>
      </c>
      <c r="S256" s="50" t="s">
        <v>1707</v>
      </c>
      <c r="T256" s="3" t="s">
        <v>39</v>
      </c>
      <c r="U256" s="23" t="s">
        <v>64</v>
      </c>
      <c r="V256" s="5">
        <f t="shared" si="28"/>
        <v>17392000</v>
      </c>
      <c r="W256" s="15">
        <v>1.06</v>
      </c>
      <c r="X256" s="5">
        <f t="shared" si="29"/>
        <v>6083721.6000000006</v>
      </c>
      <c r="Y256" s="22" t="s">
        <v>1777</v>
      </c>
      <c r="Z256" s="5"/>
    </row>
    <row r="257" spans="1:26" x14ac:dyDescent="0.3">
      <c r="A257" s="11" t="s">
        <v>302</v>
      </c>
      <c r="B257" s="3" t="s">
        <v>301</v>
      </c>
      <c r="C257" s="3" t="s">
        <v>300</v>
      </c>
      <c r="D257" s="3" t="s">
        <v>168</v>
      </c>
      <c r="E257" s="3" t="s">
        <v>44</v>
      </c>
      <c r="F257" s="3">
        <v>0</v>
      </c>
      <c r="G257" s="3">
        <v>4</v>
      </c>
      <c r="H257" s="36">
        <v>1.57</v>
      </c>
      <c r="I257" s="11" t="s">
        <v>29</v>
      </c>
      <c r="J257" s="3"/>
      <c r="K257" s="3"/>
      <c r="L257" s="3"/>
      <c r="M257" s="3"/>
      <c r="N257" s="3" t="s">
        <v>64</v>
      </c>
      <c r="O257" s="3" t="s">
        <v>158</v>
      </c>
      <c r="P257" s="15">
        <v>8257.4254362291904</v>
      </c>
      <c r="Q257" s="3" t="s">
        <v>159</v>
      </c>
      <c r="R257" s="3" t="s">
        <v>29</v>
      </c>
      <c r="S257" s="50" t="s">
        <v>1707</v>
      </c>
      <c r="T257" s="3" t="s">
        <v>39</v>
      </c>
      <c r="U257" s="23" t="s">
        <v>64</v>
      </c>
      <c r="V257" s="5">
        <f t="shared" si="28"/>
        <v>17392000</v>
      </c>
      <c r="W257" s="15">
        <v>1.06</v>
      </c>
      <c r="X257" s="5">
        <f t="shared" si="29"/>
        <v>28943766.400000002</v>
      </c>
      <c r="Y257" s="22" t="s">
        <v>1777</v>
      </c>
      <c r="Z257" s="22" t="s">
        <v>1680</v>
      </c>
    </row>
    <row r="258" spans="1:26" x14ac:dyDescent="0.3">
      <c r="A258" s="11" t="s">
        <v>291</v>
      </c>
      <c r="B258" s="3" t="s">
        <v>290</v>
      </c>
      <c r="C258" s="3" t="s">
        <v>289</v>
      </c>
      <c r="D258" s="3" t="s">
        <v>280</v>
      </c>
      <c r="E258" s="3" t="s">
        <v>44</v>
      </c>
      <c r="F258" s="3">
        <v>2</v>
      </c>
      <c r="G258" s="3">
        <v>4</v>
      </c>
      <c r="H258" s="36">
        <v>1.27</v>
      </c>
      <c r="I258" s="11" t="s">
        <v>230</v>
      </c>
      <c r="J258" s="3"/>
      <c r="K258" s="3"/>
      <c r="L258" s="3"/>
      <c r="M258" s="3"/>
      <c r="N258" s="3" t="s">
        <v>64</v>
      </c>
      <c r="O258" s="3" t="s">
        <v>158</v>
      </c>
      <c r="P258" s="15">
        <v>6470.9535185719797</v>
      </c>
      <c r="Q258" s="3" t="s">
        <v>159</v>
      </c>
      <c r="R258" s="3" t="s">
        <v>230</v>
      </c>
      <c r="S258" s="50"/>
      <c r="T258" s="3" t="s">
        <v>104</v>
      </c>
      <c r="U258" s="23" t="s">
        <v>64</v>
      </c>
      <c r="V258" s="5">
        <f t="shared" si="28"/>
        <v>10753000</v>
      </c>
      <c r="W258" s="15">
        <v>1.06</v>
      </c>
      <c r="X258" s="5">
        <f t="shared" si="29"/>
        <v>14475688.600000001</v>
      </c>
      <c r="Y258" s="22" t="s">
        <v>1777</v>
      </c>
      <c r="Z258" s="5"/>
    </row>
    <row r="259" spans="1:26" x14ac:dyDescent="0.3">
      <c r="A259" s="11" t="s">
        <v>724</v>
      </c>
      <c r="B259" s="3" t="s">
        <v>707</v>
      </c>
      <c r="C259" s="3" t="s">
        <v>625</v>
      </c>
      <c r="D259" s="3" t="s">
        <v>723</v>
      </c>
      <c r="E259" s="3" t="s">
        <v>44</v>
      </c>
      <c r="F259" s="3">
        <v>2</v>
      </c>
      <c r="G259" s="3">
        <v>4</v>
      </c>
      <c r="H259" s="36">
        <v>2.2899999999999996</v>
      </c>
      <c r="I259" s="11" t="s">
        <v>230</v>
      </c>
      <c r="J259" s="3" t="s">
        <v>53</v>
      </c>
      <c r="K259" s="3" t="s">
        <v>53</v>
      </c>
      <c r="L259" s="3" t="s">
        <v>55</v>
      </c>
      <c r="M259" s="3" t="s">
        <v>63</v>
      </c>
      <c r="N259" s="3" t="s">
        <v>64</v>
      </c>
      <c r="O259" s="3" t="s">
        <v>158</v>
      </c>
      <c r="P259" s="15">
        <v>12062.127988407599</v>
      </c>
      <c r="Q259" s="3" t="s">
        <v>38</v>
      </c>
      <c r="R259" s="3" t="s">
        <v>230</v>
      </c>
      <c r="S259" s="50"/>
      <c r="T259" s="3" t="s">
        <v>104</v>
      </c>
      <c r="U259" s="23" t="s">
        <v>64</v>
      </c>
      <c r="V259" s="5">
        <f t="shared" si="28"/>
        <v>10753000</v>
      </c>
      <c r="W259" s="15">
        <v>1.06</v>
      </c>
      <c r="X259" s="5">
        <f t="shared" si="29"/>
        <v>26101832.199999996</v>
      </c>
      <c r="Y259" s="22" t="s">
        <v>1792</v>
      </c>
      <c r="Z259" s="5"/>
    </row>
    <row r="260" spans="1:26" x14ac:dyDescent="0.3">
      <c r="A260" s="11" t="s">
        <v>257</v>
      </c>
      <c r="B260" s="3" t="s">
        <v>256</v>
      </c>
      <c r="C260" s="3" t="s">
        <v>255</v>
      </c>
      <c r="D260" s="3" t="s">
        <v>254</v>
      </c>
      <c r="E260" s="3" t="s">
        <v>44</v>
      </c>
      <c r="F260" s="3">
        <v>2</v>
      </c>
      <c r="G260" s="3">
        <v>2</v>
      </c>
      <c r="H260" s="36">
        <v>0.72</v>
      </c>
      <c r="I260" s="11" t="s">
        <v>247</v>
      </c>
      <c r="J260" s="3"/>
      <c r="K260" s="3"/>
      <c r="L260" s="3"/>
      <c r="M260" s="3"/>
      <c r="N260" s="3"/>
      <c r="O260" s="3" t="s">
        <v>158</v>
      </c>
      <c r="P260" s="15">
        <v>3790.5926532581402</v>
      </c>
      <c r="Q260" s="3" t="s">
        <v>159</v>
      </c>
      <c r="R260" s="3" t="s">
        <v>247</v>
      </c>
      <c r="S260" s="50" t="s">
        <v>1740</v>
      </c>
      <c r="T260" s="3" t="s">
        <v>39</v>
      </c>
      <c r="U260" s="23" t="s">
        <v>64</v>
      </c>
      <c r="V260" s="5">
        <f t="shared" si="28"/>
        <v>12000000</v>
      </c>
      <c r="W260" s="15">
        <v>1.06</v>
      </c>
      <c r="X260" s="5">
        <f t="shared" si="29"/>
        <v>9158400</v>
      </c>
      <c r="Y260" s="22" t="s">
        <v>1782</v>
      </c>
      <c r="Z260" s="5" t="s">
        <v>1623</v>
      </c>
    </row>
    <row r="261" spans="1:26" x14ac:dyDescent="0.3">
      <c r="A261" s="11" t="s">
        <v>253</v>
      </c>
      <c r="B261" s="3" t="s">
        <v>252</v>
      </c>
      <c r="C261" s="3" t="s">
        <v>251</v>
      </c>
      <c r="D261" s="3" t="s">
        <v>175</v>
      </c>
      <c r="E261" s="3" t="s">
        <v>44</v>
      </c>
      <c r="F261" s="3">
        <v>3</v>
      </c>
      <c r="G261" s="3">
        <v>4</v>
      </c>
      <c r="H261" s="36">
        <v>1.77</v>
      </c>
      <c r="I261" s="11" t="s">
        <v>230</v>
      </c>
      <c r="J261" s="3"/>
      <c r="K261" s="3"/>
      <c r="L261" s="3"/>
      <c r="M261" s="3" t="s">
        <v>63</v>
      </c>
      <c r="N261" s="3" t="s">
        <v>64</v>
      </c>
      <c r="O261" s="3" t="s">
        <v>158</v>
      </c>
      <c r="P261" s="15">
        <v>9561.3202957134999</v>
      </c>
      <c r="Q261" s="3" t="s">
        <v>38</v>
      </c>
      <c r="R261" s="3" t="s">
        <v>230</v>
      </c>
      <c r="S261" s="50"/>
      <c r="T261" s="3" t="s">
        <v>39</v>
      </c>
      <c r="U261" s="23" t="s">
        <v>64</v>
      </c>
      <c r="V261" s="5">
        <f t="shared" si="28"/>
        <v>10753000</v>
      </c>
      <c r="W261" s="15">
        <v>1.06</v>
      </c>
      <c r="X261" s="5">
        <f t="shared" si="29"/>
        <v>20174778.600000001</v>
      </c>
      <c r="Y261" s="22" t="s">
        <v>1777</v>
      </c>
      <c r="Z261" s="5" t="s">
        <v>1684</v>
      </c>
    </row>
    <row r="262" spans="1:26" x14ac:dyDescent="0.3">
      <c r="A262" s="11" t="s">
        <v>525</v>
      </c>
      <c r="B262" s="3" t="s">
        <v>249</v>
      </c>
      <c r="C262" s="3" t="s">
        <v>186</v>
      </c>
      <c r="D262" s="3" t="s">
        <v>248</v>
      </c>
      <c r="E262" s="3" t="s">
        <v>44</v>
      </c>
      <c r="F262" s="3">
        <v>3</v>
      </c>
      <c r="G262" s="3">
        <v>3</v>
      </c>
      <c r="H262" s="36">
        <v>1.07</v>
      </c>
      <c r="I262" s="11" t="s">
        <v>247</v>
      </c>
      <c r="J262" s="3"/>
      <c r="K262" s="3"/>
      <c r="L262" s="3"/>
      <c r="M262" s="3" t="s">
        <v>34</v>
      </c>
      <c r="N262" s="3" t="s">
        <v>64</v>
      </c>
      <c r="O262" s="3" t="s">
        <v>158</v>
      </c>
      <c r="P262" s="15">
        <v>5642.9080067273499</v>
      </c>
      <c r="Q262" s="3" t="s">
        <v>159</v>
      </c>
      <c r="R262" s="3" t="s">
        <v>247</v>
      </c>
      <c r="S262" s="50"/>
      <c r="T262" s="3" t="s">
        <v>88</v>
      </c>
      <c r="U262" s="23" t="s">
        <v>64</v>
      </c>
      <c r="V262" s="5">
        <f t="shared" si="28"/>
        <v>12000000</v>
      </c>
      <c r="W262" s="15">
        <v>1.06</v>
      </c>
      <c r="X262" s="5">
        <f t="shared" si="29"/>
        <v>13610400</v>
      </c>
      <c r="Y262" s="22" t="s">
        <v>1780</v>
      </c>
      <c r="Z262" s="22" t="s">
        <v>1683</v>
      </c>
    </row>
    <row r="263" spans="1:26" x14ac:dyDescent="0.3">
      <c r="A263" s="11" t="s">
        <v>246</v>
      </c>
      <c r="B263" s="3" t="s">
        <v>245</v>
      </c>
      <c r="C263" s="3" t="s">
        <v>244</v>
      </c>
      <c r="D263" s="3" t="s">
        <v>243</v>
      </c>
      <c r="E263" s="3" t="s">
        <v>44</v>
      </c>
      <c r="F263" s="3">
        <v>2</v>
      </c>
      <c r="G263" s="3">
        <v>3</v>
      </c>
      <c r="H263" s="36">
        <v>1.72</v>
      </c>
      <c r="I263" s="11" t="s">
        <v>242</v>
      </c>
      <c r="J263" s="3"/>
      <c r="K263" s="3"/>
      <c r="L263" s="3"/>
      <c r="M263" s="3"/>
      <c r="N263" s="3"/>
      <c r="O263" s="3" t="s">
        <v>158</v>
      </c>
      <c r="P263" s="15">
        <v>9047.5732873573997</v>
      </c>
      <c r="Q263" s="3" t="s">
        <v>159</v>
      </c>
      <c r="R263" s="3" t="s">
        <v>230</v>
      </c>
      <c r="S263" s="50"/>
      <c r="T263" s="3" t="s">
        <v>104</v>
      </c>
      <c r="U263" s="23" t="s">
        <v>64</v>
      </c>
      <c r="V263" s="5">
        <f t="shared" si="28"/>
        <v>6378000</v>
      </c>
      <c r="W263" s="15">
        <v>1.06</v>
      </c>
      <c r="X263" s="5">
        <f t="shared" si="29"/>
        <v>11628369.600000001</v>
      </c>
      <c r="Y263" s="22" t="s">
        <v>1783</v>
      </c>
      <c r="Z263" s="5"/>
    </row>
    <row r="264" spans="1:26" x14ac:dyDescent="0.3">
      <c r="A264" s="11" t="s">
        <v>241</v>
      </c>
      <c r="B264" s="3" t="s">
        <v>240</v>
      </c>
      <c r="C264" s="3" t="s">
        <v>239</v>
      </c>
      <c r="D264" s="3" t="s">
        <v>209</v>
      </c>
      <c r="E264" s="3" t="s">
        <v>44</v>
      </c>
      <c r="F264" s="3">
        <v>2</v>
      </c>
      <c r="G264" s="3">
        <v>2</v>
      </c>
      <c r="H264" s="36">
        <v>2.3199999999999998</v>
      </c>
      <c r="I264" s="11" t="s">
        <v>238</v>
      </c>
      <c r="J264" s="3"/>
      <c r="K264" s="3"/>
      <c r="L264" s="3"/>
      <c r="M264" s="3"/>
      <c r="N264" s="3" t="s">
        <v>64</v>
      </c>
      <c r="O264" s="3" t="s">
        <v>158</v>
      </c>
      <c r="P264" s="15">
        <v>12214.5908972864</v>
      </c>
      <c r="Q264" s="3" t="s">
        <v>159</v>
      </c>
      <c r="R264" s="3" t="s">
        <v>238</v>
      </c>
      <c r="S264" s="50"/>
      <c r="T264" s="3" t="s">
        <v>88</v>
      </c>
      <c r="U264" s="23" t="s">
        <v>64</v>
      </c>
      <c r="V264" s="5">
        <f t="shared" si="28"/>
        <v>8518000</v>
      </c>
      <c r="W264" s="15">
        <v>1.06</v>
      </c>
      <c r="X264" s="5">
        <f t="shared" si="29"/>
        <v>20947465.600000001</v>
      </c>
      <c r="Y264" s="22"/>
      <c r="Z264" s="5"/>
    </row>
    <row r="265" spans="1:26" x14ac:dyDescent="0.3">
      <c r="A265" s="11" t="s">
        <v>225</v>
      </c>
      <c r="B265" s="3" t="s">
        <v>224</v>
      </c>
      <c r="C265" s="3" t="s">
        <v>223</v>
      </c>
      <c r="D265" s="3" t="s">
        <v>222</v>
      </c>
      <c r="E265" s="3" t="s">
        <v>44</v>
      </c>
      <c r="F265" s="3">
        <v>0</v>
      </c>
      <c r="G265" s="3">
        <v>4</v>
      </c>
      <c r="H265" s="36">
        <v>2.4899999999999998</v>
      </c>
      <c r="I265" s="11" t="s">
        <v>29</v>
      </c>
      <c r="J265" s="3"/>
      <c r="K265" s="3"/>
      <c r="L265" s="3"/>
      <c r="M265" s="3"/>
      <c r="N265" s="3" t="s">
        <v>221</v>
      </c>
      <c r="O265" s="3" t="s">
        <v>158</v>
      </c>
      <c r="P265" s="15">
        <v>13113.7168269947</v>
      </c>
      <c r="Q265" s="3" t="s">
        <v>159</v>
      </c>
      <c r="R265" s="3" t="s">
        <v>29</v>
      </c>
      <c r="S265" s="50" t="s">
        <v>1741</v>
      </c>
      <c r="T265" s="3" t="s">
        <v>104</v>
      </c>
      <c r="U265" s="23" t="s">
        <v>64</v>
      </c>
      <c r="V265" s="5">
        <f t="shared" si="28"/>
        <v>17392000</v>
      </c>
      <c r="W265" s="15">
        <v>1.06</v>
      </c>
      <c r="X265" s="5">
        <f t="shared" si="29"/>
        <v>45904444.799999997</v>
      </c>
      <c r="Y265" s="22" t="s">
        <v>1779</v>
      </c>
      <c r="Z265" s="22" t="s">
        <v>1679</v>
      </c>
    </row>
    <row r="266" spans="1:26" x14ac:dyDescent="0.3">
      <c r="A266" s="11" t="s">
        <v>1685</v>
      </c>
      <c r="B266" s="3" t="s">
        <v>1799</v>
      </c>
      <c r="C266" s="3" t="s">
        <v>1800</v>
      </c>
      <c r="D266" s="3" t="s">
        <v>1801</v>
      </c>
      <c r="E266" s="3" t="s">
        <v>44</v>
      </c>
      <c r="F266" s="3">
        <v>3</v>
      </c>
      <c r="G266" s="3">
        <v>3</v>
      </c>
      <c r="H266" s="36">
        <v>1.02</v>
      </c>
      <c r="I266" s="11" t="s">
        <v>247</v>
      </c>
      <c r="J266" s="3"/>
      <c r="K266" s="3"/>
      <c r="L266" s="3"/>
      <c r="M266" s="3"/>
      <c r="N266" s="3"/>
      <c r="O266" s="3" t="s">
        <v>158</v>
      </c>
      <c r="P266" s="15"/>
      <c r="Q266" s="3" t="s">
        <v>159</v>
      </c>
      <c r="R266" s="3" t="s">
        <v>247</v>
      </c>
      <c r="S266" s="50" t="s">
        <v>1742</v>
      </c>
      <c r="T266" s="3"/>
      <c r="U266" s="23"/>
      <c r="V266" s="5">
        <f t="shared" si="28"/>
        <v>12000000</v>
      </c>
      <c r="W266" s="15"/>
      <c r="X266" s="5"/>
      <c r="Y266" s="22" t="s">
        <v>1780</v>
      </c>
      <c r="Z266" s="22" t="s">
        <v>755</v>
      </c>
    </row>
    <row r="267" spans="1:26" x14ac:dyDescent="0.3">
      <c r="A267" s="11" t="s">
        <v>1686</v>
      </c>
      <c r="B267" s="3" t="s">
        <v>1799</v>
      </c>
      <c r="C267" s="3" t="s">
        <v>79</v>
      </c>
      <c r="D267" s="3" t="s">
        <v>1802</v>
      </c>
      <c r="E267" s="3" t="s">
        <v>44</v>
      </c>
      <c r="F267" s="3">
        <v>3</v>
      </c>
      <c r="G267" s="3">
        <v>3</v>
      </c>
      <c r="H267" s="36">
        <v>1.24</v>
      </c>
      <c r="I267" s="11" t="s">
        <v>247</v>
      </c>
      <c r="J267" s="3"/>
      <c r="K267" s="3"/>
      <c r="L267" s="3"/>
      <c r="M267" s="3"/>
      <c r="N267" s="3"/>
      <c r="O267" s="3" t="s">
        <v>158</v>
      </c>
      <c r="P267" s="15"/>
      <c r="Q267" s="3" t="s">
        <v>159</v>
      </c>
      <c r="R267" s="3" t="s">
        <v>247</v>
      </c>
      <c r="S267" s="50"/>
      <c r="T267" s="3"/>
      <c r="U267" s="23"/>
      <c r="V267" s="5">
        <f t="shared" si="28"/>
        <v>12000000</v>
      </c>
      <c r="W267" s="15"/>
      <c r="X267" s="5"/>
      <c r="Y267" s="22" t="s">
        <v>1780</v>
      </c>
      <c r="Z267" s="22" t="s">
        <v>755</v>
      </c>
    </row>
    <row r="268" spans="1:26" x14ac:dyDescent="0.3">
      <c r="A268" s="11" t="s">
        <v>1687</v>
      </c>
      <c r="B268" s="3" t="s">
        <v>1799</v>
      </c>
      <c r="C268" s="3" t="s">
        <v>1803</v>
      </c>
      <c r="D268" s="3" t="s">
        <v>1804</v>
      </c>
      <c r="E268" s="3" t="s">
        <v>44</v>
      </c>
      <c r="F268" s="3">
        <v>3</v>
      </c>
      <c r="G268" s="3">
        <v>3</v>
      </c>
      <c r="H268" s="36">
        <v>1.98</v>
      </c>
      <c r="I268" s="11" t="s">
        <v>247</v>
      </c>
      <c r="J268" s="3"/>
      <c r="K268" s="3"/>
      <c r="L268" s="3"/>
      <c r="M268" s="3"/>
      <c r="N268" s="3"/>
      <c r="O268" s="3" t="s">
        <v>158</v>
      </c>
      <c r="P268" s="15"/>
      <c r="Q268" s="3" t="s">
        <v>159</v>
      </c>
      <c r="R268" s="3" t="s">
        <v>247</v>
      </c>
      <c r="S268" s="50"/>
      <c r="T268" s="3"/>
      <c r="U268" s="23"/>
      <c r="V268" s="5">
        <f t="shared" si="28"/>
        <v>12000000</v>
      </c>
      <c r="W268" s="15"/>
      <c r="X268" s="5"/>
      <c r="Y268" s="22" t="s">
        <v>1780</v>
      </c>
      <c r="Z268" s="22" t="s">
        <v>755</v>
      </c>
    </row>
    <row r="269" spans="1:26" x14ac:dyDescent="0.3">
      <c r="A269" s="11" t="s">
        <v>646</v>
      </c>
      <c r="B269" s="3" t="s">
        <v>635</v>
      </c>
      <c r="C269" s="3" t="s">
        <v>644</v>
      </c>
      <c r="D269" s="3" t="s">
        <v>638</v>
      </c>
      <c r="E269" s="3" t="s">
        <v>44</v>
      </c>
      <c r="F269" s="3">
        <v>0</v>
      </c>
      <c r="G269" s="3">
        <v>2</v>
      </c>
      <c r="H269" s="36">
        <v>1.1300000000000001</v>
      </c>
      <c r="I269" s="11" t="s">
        <v>29</v>
      </c>
      <c r="J269" s="3"/>
      <c r="K269" s="3"/>
      <c r="L269" s="3"/>
      <c r="M269" s="3" t="s">
        <v>63</v>
      </c>
      <c r="N269" s="3" t="s">
        <v>64</v>
      </c>
      <c r="O269" s="3" t="s">
        <v>158</v>
      </c>
      <c r="P269" s="15">
        <v>5887.9338639711796</v>
      </c>
      <c r="Q269" s="3" t="s">
        <v>159</v>
      </c>
      <c r="R269" s="3" t="s">
        <v>29</v>
      </c>
      <c r="S269" s="50" t="s">
        <v>1707</v>
      </c>
      <c r="T269" s="3" t="s">
        <v>104</v>
      </c>
      <c r="U269" s="23" t="s">
        <v>64</v>
      </c>
      <c r="V269" s="5">
        <f t="shared" ref="V269:V300" si="30">VLOOKUP(I269,AB:AC,2,FALSE)</f>
        <v>17392000</v>
      </c>
      <c r="W269" s="15">
        <v>1.06</v>
      </c>
      <c r="X269" s="5">
        <f t="shared" ref="X269:X300" si="31">V269*H269*W269</f>
        <v>20832137.600000005</v>
      </c>
      <c r="Y269" s="22" t="s">
        <v>1791</v>
      </c>
      <c r="Z269" s="5"/>
    </row>
    <row r="270" spans="1:26" x14ac:dyDescent="0.3">
      <c r="A270" s="11" t="s">
        <v>645</v>
      </c>
      <c r="B270" s="3" t="s">
        <v>635</v>
      </c>
      <c r="C270" s="3" t="s">
        <v>644</v>
      </c>
      <c r="D270" s="3" t="s">
        <v>606</v>
      </c>
      <c r="E270" s="3" t="s">
        <v>44</v>
      </c>
      <c r="F270" s="3">
        <v>0</v>
      </c>
      <c r="G270" s="3">
        <v>2</v>
      </c>
      <c r="H270" s="36">
        <v>0.42</v>
      </c>
      <c r="I270" s="11" t="s">
        <v>29</v>
      </c>
      <c r="J270" s="3"/>
      <c r="K270" s="3"/>
      <c r="L270" s="3"/>
      <c r="M270" s="3" t="s">
        <v>63</v>
      </c>
      <c r="N270" s="3" t="s">
        <v>64</v>
      </c>
      <c r="O270" s="3" t="s">
        <v>158</v>
      </c>
      <c r="P270" s="15">
        <v>2189.6447841979798</v>
      </c>
      <c r="Q270" s="3" t="s">
        <v>159</v>
      </c>
      <c r="R270" s="3" t="s">
        <v>262</v>
      </c>
      <c r="S270" s="50" t="s">
        <v>1707</v>
      </c>
      <c r="T270" s="3" t="s">
        <v>104</v>
      </c>
      <c r="U270" s="23" t="s">
        <v>64</v>
      </c>
      <c r="V270" s="5">
        <f t="shared" si="30"/>
        <v>17392000</v>
      </c>
      <c r="W270" s="15">
        <v>1.06</v>
      </c>
      <c r="X270" s="5">
        <f t="shared" si="31"/>
        <v>7742918.4000000004</v>
      </c>
      <c r="Y270" s="22" t="s">
        <v>1791</v>
      </c>
      <c r="Z270" s="5"/>
    </row>
    <row r="271" spans="1:26" x14ac:dyDescent="0.3">
      <c r="A271" s="11" t="s">
        <v>643</v>
      </c>
      <c r="B271" s="3" t="s">
        <v>635</v>
      </c>
      <c r="C271" s="3" t="s">
        <v>642</v>
      </c>
      <c r="D271" s="3"/>
      <c r="E271" s="3" t="s">
        <v>44</v>
      </c>
      <c r="F271" s="3">
        <v>0</v>
      </c>
      <c r="G271" s="3">
        <v>2</v>
      </c>
      <c r="H271" s="36">
        <v>0.26</v>
      </c>
      <c r="I271" s="11" t="s">
        <v>29</v>
      </c>
      <c r="J271" s="3"/>
      <c r="K271" s="3"/>
      <c r="L271" s="3"/>
      <c r="M271" s="3" t="s">
        <v>63</v>
      </c>
      <c r="N271" s="3" t="s">
        <v>64</v>
      </c>
      <c r="O271" s="3" t="s">
        <v>158</v>
      </c>
      <c r="P271" s="15">
        <v>1348.53218932391</v>
      </c>
      <c r="Q271" s="3" t="s">
        <v>159</v>
      </c>
      <c r="R271" s="3" t="s">
        <v>262</v>
      </c>
      <c r="S271" s="50" t="s">
        <v>1707</v>
      </c>
      <c r="T271" s="3" t="s">
        <v>104</v>
      </c>
      <c r="U271" s="23" t="s">
        <v>64</v>
      </c>
      <c r="V271" s="5">
        <f t="shared" si="30"/>
        <v>17392000</v>
      </c>
      <c r="W271" s="15">
        <v>1.06</v>
      </c>
      <c r="X271" s="5">
        <f t="shared" si="31"/>
        <v>4793235.2</v>
      </c>
      <c r="Y271" s="22" t="s">
        <v>1791</v>
      </c>
      <c r="Z271" s="5"/>
    </row>
    <row r="272" spans="1:26" x14ac:dyDescent="0.3">
      <c r="A272" s="11" t="s">
        <v>636</v>
      </c>
      <c r="B272" s="3" t="s">
        <v>635</v>
      </c>
      <c r="C272" s="3" t="s">
        <v>119</v>
      </c>
      <c r="D272" s="3" t="s">
        <v>634</v>
      </c>
      <c r="E272" s="3" t="s">
        <v>44</v>
      </c>
      <c r="F272" s="3">
        <v>0</v>
      </c>
      <c r="G272" s="3">
        <v>2</v>
      </c>
      <c r="H272" s="36">
        <v>0.72</v>
      </c>
      <c r="I272" s="11" t="s">
        <v>29</v>
      </c>
      <c r="J272" s="3"/>
      <c r="K272" s="3"/>
      <c r="L272" s="3"/>
      <c r="M272" s="3" t="s">
        <v>63</v>
      </c>
      <c r="N272" s="3" t="s">
        <v>64</v>
      </c>
      <c r="O272" s="3" t="s">
        <v>158</v>
      </c>
      <c r="P272" s="15">
        <v>3860.01235359565</v>
      </c>
      <c r="Q272" s="3" t="s">
        <v>159</v>
      </c>
      <c r="R272" s="3" t="s">
        <v>29</v>
      </c>
      <c r="S272" s="50" t="s">
        <v>1707</v>
      </c>
      <c r="T272" s="3" t="s">
        <v>39</v>
      </c>
      <c r="U272" s="23" t="s">
        <v>64</v>
      </c>
      <c r="V272" s="5">
        <f t="shared" si="30"/>
        <v>17392000</v>
      </c>
      <c r="W272" s="15">
        <v>1.06</v>
      </c>
      <c r="X272" s="5">
        <f t="shared" si="31"/>
        <v>13273574.4</v>
      </c>
      <c r="Y272" s="22" t="s">
        <v>1798</v>
      </c>
      <c r="Z272" s="5" t="s">
        <v>1684</v>
      </c>
    </row>
    <row r="273" spans="1:26" x14ac:dyDescent="0.3">
      <c r="A273" s="11" t="s">
        <v>498</v>
      </c>
      <c r="B273" s="3" t="s">
        <v>436</v>
      </c>
      <c r="C273" s="3" t="s">
        <v>413</v>
      </c>
      <c r="D273" s="3" t="s">
        <v>61</v>
      </c>
      <c r="E273" s="3" t="s">
        <v>44</v>
      </c>
      <c r="F273" s="3">
        <v>0</v>
      </c>
      <c r="G273" s="3">
        <v>2</v>
      </c>
      <c r="H273" s="36">
        <v>1.24</v>
      </c>
      <c r="I273" s="11" t="s">
        <v>29</v>
      </c>
      <c r="J273" s="3"/>
      <c r="K273" s="3"/>
      <c r="L273" s="3"/>
      <c r="M273" s="3"/>
      <c r="N273" s="3" t="s">
        <v>64</v>
      </c>
      <c r="O273" s="3" t="s">
        <v>158</v>
      </c>
      <c r="P273" s="15">
        <v>6109.5836361878801</v>
      </c>
      <c r="Q273" s="3" t="s">
        <v>159</v>
      </c>
      <c r="R273" s="3" t="s">
        <v>262</v>
      </c>
      <c r="S273" s="50" t="s">
        <v>1707</v>
      </c>
      <c r="T273" s="3" t="s">
        <v>104</v>
      </c>
      <c r="U273" s="23" t="s">
        <v>64</v>
      </c>
      <c r="V273" s="5">
        <f t="shared" si="30"/>
        <v>17392000</v>
      </c>
      <c r="W273" s="15">
        <v>1.06</v>
      </c>
      <c r="X273" s="5">
        <f t="shared" si="31"/>
        <v>22860044.800000001</v>
      </c>
      <c r="Y273" s="22" t="s">
        <v>1782</v>
      </c>
      <c r="Z273" s="22" t="s">
        <v>1683</v>
      </c>
    </row>
    <row r="274" spans="1:26" x14ac:dyDescent="0.3">
      <c r="A274" s="11" t="s">
        <v>497</v>
      </c>
      <c r="B274" s="3" t="s">
        <v>436</v>
      </c>
      <c r="C274" s="3" t="s">
        <v>495</v>
      </c>
      <c r="D274" s="3" t="s">
        <v>413</v>
      </c>
      <c r="E274" s="3" t="s">
        <v>44</v>
      </c>
      <c r="F274" s="3">
        <v>0</v>
      </c>
      <c r="G274" s="3">
        <v>2</v>
      </c>
      <c r="H274" s="36">
        <v>0.38</v>
      </c>
      <c r="I274" s="11" t="s">
        <v>29</v>
      </c>
      <c r="J274" s="3"/>
      <c r="K274" s="3"/>
      <c r="L274" s="3"/>
      <c r="M274" s="3"/>
      <c r="N274" s="3" t="s">
        <v>64</v>
      </c>
      <c r="O274" s="3" t="s">
        <v>158</v>
      </c>
      <c r="P274" s="15">
        <v>2132.4696683866</v>
      </c>
      <c r="Q274" s="3" t="s">
        <v>159</v>
      </c>
      <c r="R274" s="3" t="s">
        <v>262</v>
      </c>
      <c r="S274" s="50" t="s">
        <v>1707</v>
      </c>
      <c r="T274" s="3" t="s">
        <v>104</v>
      </c>
      <c r="U274" s="23" t="s">
        <v>64</v>
      </c>
      <c r="V274" s="5">
        <f t="shared" si="30"/>
        <v>17392000</v>
      </c>
      <c r="W274" s="15">
        <v>1.06</v>
      </c>
      <c r="X274" s="5">
        <f t="shared" si="31"/>
        <v>7005497.6000000006</v>
      </c>
      <c r="Y274" s="22" t="s">
        <v>1782</v>
      </c>
      <c r="Z274" s="22" t="s">
        <v>1683</v>
      </c>
    </row>
    <row r="275" spans="1:26" x14ac:dyDescent="0.3">
      <c r="A275" s="11" t="s">
        <v>496</v>
      </c>
      <c r="B275" s="3" t="s">
        <v>436</v>
      </c>
      <c r="C275" s="3" t="s">
        <v>495</v>
      </c>
      <c r="D275" s="3" t="s">
        <v>243</v>
      </c>
      <c r="E275" s="3" t="s">
        <v>44</v>
      </c>
      <c r="F275" s="3">
        <v>0</v>
      </c>
      <c r="G275" s="3">
        <v>2</v>
      </c>
      <c r="H275" s="36">
        <v>0.89</v>
      </c>
      <c r="I275" s="11" t="s">
        <v>29</v>
      </c>
      <c r="J275" s="3"/>
      <c r="K275" s="3"/>
      <c r="L275" s="3"/>
      <c r="M275" s="3"/>
      <c r="N275" s="3" t="s">
        <v>64</v>
      </c>
      <c r="O275" s="3" t="s">
        <v>158</v>
      </c>
      <c r="P275" s="15">
        <v>4825.3435407626303</v>
      </c>
      <c r="Q275" s="3" t="s">
        <v>159</v>
      </c>
      <c r="R275" s="3" t="s">
        <v>262</v>
      </c>
      <c r="S275" s="50" t="s">
        <v>1707</v>
      </c>
      <c r="T275" s="3" t="s">
        <v>104</v>
      </c>
      <c r="U275" s="23" t="s">
        <v>64</v>
      </c>
      <c r="V275" s="5">
        <f t="shared" si="30"/>
        <v>17392000</v>
      </c>
      <c r="W275" s="15">
        <v>1.06</v>
      </c>
      <c r="X275" s="5">
        <f t="shared" si="31"/>
        <v>16407612.800000001</v>
      </c>
      <c r="Y275" s="22" t="s">
        <v>1782</v>
      </c>
      <c r="Z275" s="22" t="s">
        <v>1683</v>
      </c>
    </row>
    <row r="276" spans="1:26" x14ac:dyDescent="0.3">
      <c r="A276" s="11" t="s">
        <v>494</v>
      </c>
      <c r="B276" s="3" t="s">
        <v>436</v>
      </c>
      <c r="C276" s="3" t="s">
        <v>493</v>
      </c>
      <c r="D276" s="3" t="s">
        <v>492</v>
      </c>
      <c r="E276" s="3" t="s">
        <v>44</v>
      </c>
      <c r="F276" s="3">
        <v>0</v>
      </c>
      <c r="G276" s="3">
        <v>2</v>
      </c>
      <c r="H276" s="36">
        <v>1.22</v>
      </c>
      <c r="I276" s="11" t="s">
        <v>29</v>
      </c>
      <c r="J276" s="3"/>
      <c r="K276" s="3"/>
      <c r="L276" s="3"/>
      <c r="M276" s="3"/>
      <c r="N276" s="3" t="s">
        <v>64</v>
      </c>
      <c r="O276" s="3" t="s">
        <v>158</v>
      </c>
      <c r="P276" s="15">
        <v>6412.9583565667599</v>
      </c>
      <c r="Q276" s="3" t="s">
        <v>159</v>
      </c>
      <c r="R276" s="3" t="s">
        <v>262</v>
      </c>
      <c r="S276" s="50" t="s">
        <v>1707</v>
      </c>
      <c r="T276" s="3" t="s">
        <v>104</v>
      </c>
      <c r="U276" s="23" t="s">
        <v>64</v>
      </c>
      <c r="V276" s="5">
        <f t="shared" si="30"/>
        <v>17392000</v>
      </c>
      <c r="W276" s="15">
        <v>1.06</v>
      </c>
      <c r="X276" s="5">
        <f t="shared" si="31"/>
        <v>22491334.400000002</v>
      </c>
      <c r="Y276" s="22" t="s">
        <v>1782</v>
      </c>
      <c r="Z276" s="22" t="s">
        <v>1683</v>
      </c>
    </row>
    <row r="277" spans="1:26" x14ac:dyDescent="0.3">
      <c r="A277" s="11" t="s">
        <v>491</v>
      </c>
      <c r="B277" s="3" t="s">
        <v>436</v>
      </c>
      <c r="C277" s="3" t="s">
        <v>490</v>
      </c>
      <c r="D277" s="3" t="s">
        <v>487</v>
      </c>
      <c r="E277" s="3" t="s">
        <v>44</v>
      </c>
      <c r="F277" s="3">
        <v>0</v>
      </c>
      <c r="G277" s="3">
        <v>2</v>
      </c>
      <c r="H277" s="36">
        <v>0.25</v>
      </c>
      <c r="I277" s="11" t="s">
        <v>29</v>
      </c>
      <c r="J277" s="3"/>
      <c r="K277" s="3"/>
      <c r="L277" s="3"/>
      <c r="M277" s="3"/>
      <c r="N277" s="3" t="s">
        <v>64</v>
      </c>
      <c r="O277" s="3" t="s">
        <v>158</v>
      </c>
      <c r="P277" s="15">
        <v>1313.1883749635599</v>
      </c>
      <c r="Q277" s="3" t="s">
        <v>159</v>
      </c>
      <c r="R277" s="3" t="s">
        <v>262</v>
      </c>
      <c r="S277" s="50" t="s">
        <v>1707</v>
      </c>
      <c r="T277" s="3" t="s">
        <v>104</v>
      </c>
      <c r="U277" s="23" t="s">
        <v>64</v>
      </c>
      <c r="V277" s="5">
        <f t="shared" si="30"/>
        <v>17392000</v>
      </c>
      <c r="W277" s="15">
        <v>1.06</v>
      </c>
      <c r="X277" s="5">
        <f t="shared" si="31"/>
        <v>4608880</v>
      </c>
      <c r="Y277" s="22" t="s">
        <v>1798</v>
      </c>
      <c r="Z277" s="22" t="s">
        <v>1683</v>
      </c>
    </row>
    <row r="278" spans="1:26" x14ac:dyDescent="0.3">
      <c r="A278" s="11" t="s">
        <v>489</v>
      </c>
      <c r="B278" s="3" t="s">
        <v>436</v>
      </c>
      <c r="C278" s="3" t="s">
        <v>488</v>
      </c>
      <c r="D278" s="3" t="s">
        <v>487</v>
      </c>
      <c r="E278" s="3" t="s">
        <v>44</v>
      </c>
      <c r="F278" s="3">
        <v>0</v>
      </c>
      <c r="G278" s="3">
        <v>2</v>
      </c>
      <c r="H278" s="36">
        <v>0.16</v>
      </c>
      <c r="I278" s="11" t="s">
        <v>29</v>
      </c>
      <c r="J278" s="3"/>
      <c r="K278" s="3"/>
      <c r="L278" s="3"/>
      <c r="M278" s="3"/>
      <c r="N278" s="3" t="s">
        <v>64</v>
      </c>
      <c r="O278" s="3" t="s">
        <v>158</v>
      </c>
      <c r="P278" s="15">
        <v>798.420146283299</v>
      </c>
      <c r="Q278" s="3" t="s">
        <v>159</v>
      </c>
      <c r="R278" s="3" t="s">
        <v>262</v>
      </c>
      <c r="S278" s="50" t="s">
        <v>1707</v>
      </c>
      <c r="T278" s="3" t="s">
        <v>104</v>
      </c>
      <c r="U278" s="23" t="s">
        <v>64</v>
      </c>
      <c r="V278" s="5">
        <f t="shared" si="30"/>
        <v>17392000</v>
      </c>
      <c r="W278" s="15">
        <v>1.06</v>
      </c>
      <c r="X278" s="5">
        <f t="shared" si="31"/>
        <v>2949683.2000000002</v>
      </c>
      <c r="Y278" s="22" t="s">
        <v>1798</v>
      </c>
      <c r="Z278" s="22" t="s">
        <v>1683</v>
      </c>
    </row>
    <row r="279" spans="1:26" x14ac:dyDescent="0.3">
      <c r="A279" s="11" t="s">
        <v>484</v>
      </c>
      <c r="B279" s="3" t="s">
        <v>436</v>
      </c>
      <c r="C279" s="3" t="s">
        <v>483</v>
      </c>
      <c r="D279" s="3" t="s">
        <v>482</v>
      </c>
      <c r="E279" s="3" t="s">
        <v>44</v>
      </c>
      <c r="F279" s="3">
        <v>0</v>
      </c>
      <c r="G279" s="3">
        <v>2</v>
      </c>
      <c r="H279" s="36">
        <v>0.21000000000000002</v>
      </c>
      <c r="I279" s="11" t="s">
        <v>29</v>
      </c>
      <c r="J279" s="3"/>
      <c r="K279" s="3"/>
      <c r="L279" s="3"/>
      <c r="M279" s="3"/>
      <c r="N279" s="3" t="s">
        <v>64</v>
      </c>
      <c r="O279" s="3" t="s">
        <v>158</v>
      </c>
      <c r="P279" s="15">
        <v>1079.4961424943299</v>
      </c>
      <c r="Q279" s="3" t="s">
        <v>159</v>
      </c>
      <c r="R279" s="3" t="s">
        <v>262</v>
      </c>
      <c r="S279" s="50" t="s">
        <v>1707</v>
      </c>
      <c r="T279" s="3" t="s">
        <v>104</v>
      </c>
      <c r="U279" s="23" t="s">
        <v>64</v>
      </c>
      <c r="V279" s="5">
        <f t="shared" si="30"/>
        <v>17392000</v>
      </c>
      <c r="W279" s="15">
        <v>1.06</v>
      </c>
      <c r="X279" s="5">
        <f t="shared" si="31"/>
        <v>3871459.2000000007</v>
      </c>
      <c r="Y279" s="22" t="s">
        <v>1782</v>
      </c>
      <c r="Z279" s="22" t="s">
        <v>1683</v>
      </c>
    </row>
    <row r="280" spans="1:26" x14ac:dyDescent="0.3">
      <c r="A280" s="11" t="s">
        <v>481</v>
      </c>
      <c r="B280" s="3" t="s">
        <v>436</v>
      </c>
      <c r="C280" s="3" t="s">
        <v>480</v>
      </c>
      <c r="D280" s="3" t="s">
        <v>263</v>
      </c>
      <c r="E280" s="3" t="s">
        <v>44</v>
      </c>
      <c r="F280" s="3">
        <v>0</v>
      </c>
      <c r="G280" s="3">
        <v>2</v>
      </c>
      <c r="H280" s="36">
        <v>0.42</v>
      </c>
      <c r="I280" s="11" t="s">
        <v>29</v>
      </c>
      <c r="J280" s="3"/>
      <c r="K280" s="3"/>
      <c r="L280" s="3"/>
      <c r="M280" s="3"/>
      <c r="N280" s="3" t="s">
        <v>64</v>
      </c>
      <c r="O280" s="3" t="s">
        <v>158</v>
      </c>
      <c r="P280" s="15">
        <v>2172.0494367853898</v>
      </c>
      <c r="Q280" s="3" t="s">
        <v>159</v>
      </c>
      <c r="R280" s="3" t="s">
        <v>262</v>
      </c>
      <c r="S280" s="50" t="s">
        <v>1707</v>
      </c>
      <c r="T280" s="3" t="s">
        <v>104</v>
      </c>
      <c r="U280" s="23" t="s">
        <v>64</v>
      </c>
      <c r="V280" s="5">
        <f t="shared" si="30"/>
        <v>17392000</v>
      </c>
      <c r="W280" s="15">
        <v>1.06</v>
      </c>
      <c r="X280" s="5">
        <f t="shared" si="31"/>
        <v>7742918.4000000004</v>
      </c>
      <c r="Y280" s="22" t="s">
        <v>1782</v>
      </c>
      <c r="Z280" s="22" t="s">
        <v>1683</v>
      </c>
    </row>
    <row r="281" spans="1:26" x14ac:dyDescent="0.3">
      <c r="A281" s="11" t="s">
        <v>479</v>
      </c>
      <c r="B281" s="3" t="s">
        <v>436</v>
      </c>
      <c r="C281" s="3" t="s">
        <v>478</v>
      </c>
      <c r="D281" s="3" t="s">
        <v>413</v>
      </c>
      <c r="E281" s="3" t="s">
        <v>44</v>
      </c>
      <c r="F281" s="3">
        <v>0</v>
      </c>
      <c r="G281" s="3">
        <v>2</v>
      </c>
      <c r="H281" s="36">
        <v>0.4</v>
      </c>
      <c r="I281" s="11" t="s">
        <v>29</v>
      </c>
      <c r="J281" s="3"/>
      <c r="K281" s="3"/>
      <c r="L281" s="3"/>
      <c r="M281" s="3"/>
      <c r="N281" s="3" t="s">
        <v>64</v>
      </c>
      <c r="O281" s="3" t="s">
        <v>158</v>
      </c>
      <c r="P281" s="15">
        <v>2069.5761849442601</v>
      </c>
      <c r="Q281" s="3" t="s">
        <v>159</v>
      </c>
      <c r="R281" s="3" t="s">
        <v>262</v>
      </c>
      <c r="S281" s="50" t="s">
        <v>1707</v>
      </c>
      <c r="T281" s="3" t="s">
        <v>104</v>
      </c>
      <c r="U281" s="23" t="s">
        <v>64</v>
      </c>
      <c r="V281" s="5">
        <f t="shared" si="30"/>
        <v>17392000</v>
      </c>
      <c r="W281" s="15">
        <v>1.06</v>
      </c>
      <c r="X281" s="5">
        <f t="shared" si="31"/>
        <v>7374208</v>
      </c>
      <c r="Y281" s="22" t="s">
        <v>1782</v>
      </c>
      <c r="Z281" s="22" t="s">
        <v>1683</v>
      </c>
    </row>
    <row r="282" spans="1:26" x14ac:dyDescent="0.3">
      <c r="A282" s="11" t="s">
        <v>477</v>
      </c>
      <c r="B282" s="3" t="s">
        <v>436</v>
      </c>
      <c r="C282" s="3" t="s">
        <v>476</v>
      </c>
      <c r="D282" s="3" t="s">
        <v>263</v>
      </c>
      <c r="E282" s="3" t="s">
        <v>44</v>
      </c>
      <c r="F282" s="3">
        <v>0</v>
      </c>
      <c r="G282" s="3">
        <v>2</v>
      </c>
      <c r="H282" s="36">
        <v>0.24000000000000002</v>
      </c>
      <c r="I282" s="11" t="s">
        <v>29</v>
      </c>
      <c r="J282" s="3"/>
      <c r="K282" s="3"/>
      <c r="L282" s="3"/>
      <c r="M282" s="3"/>
      <c r="N282" s="3" t="s">
        <v>64</v>
      </c>
      <c r="O282" s="3" t="s">
        <v>158</v>
      </c>
      <c r="P282" s="15">
        <v>1249.0421636112801</v>
      </c>
      <c r="Q282" s="3" t="s">
        <v>159</v>
      </c>
      <c r="R282" s="3" t="s">
        <v>262</v>
      </c>
      <c r="S282" s="50" t="s">
        <v>1707</v>
      </c>
      <c r="T282" s="3" t="s">
        <v>104</v>
      </c>
      <c r="U282" s="23" t="s">
        <v>64</v>
      </c>
      <c r="V282" s="5">
        <f t="shared" si="30"/>
        <v>17392000</v>
      </c>
      <c r="W282" s="15">
        <v>1.06</v>
      </c>
      <c r="X282" s="5">
        <f t="shared" si="31"/>
        <v>4424524.8000000007</v>
      </c>
      <c r="Y282" s="22" t="s">
        <v>1782</v>
      </c>
      <c r="Z282" s="22" t="s">
        <v>1683</v>
      </c>
    </row>
    <row r="283" spans="1:26" x14ac:dyDescent="0.3">
      <c r="A283" s="11" t="s">
        <v>475</v>
      </c>
      <c r="B283" s="3" t="s">
        <v>436</v>
      </c>
      <c r="C283" s="3" t="s">
        <v>474</v>
      </c>
      <c r="D283" s="3" t="s">
        <v>473</v>
      </c>
      <c r="E283" s="3" t="s">
        <v>44</v>
      </c>
      <c r="F283" s="3">
        <v>0</v>
      </c>
      <c r="G283" s="3">
        <v>2</v>
      </c>
      <c r="H283" s="36">
        <v>0.16</v>
      </c>
      <c r="I283" s="11" t="s">
        <v>29</v>
      </c>
      <c r="J283" s="3"/>
      <c r="K283" s="3"/>
      <c r="L283" s="3"/>
      <c r="M283" s="3"/>
      <c r="N283" s="3" t="s">
        <v>64</v>
      </c>
      <c r="O283" s="3" t="s">
        <v>158</v>
      </c>
      <c r="P283" s="15">
        <v>829.568865492751</v>
      </c>
      <c r="Q283" s="3" t="s">
        <v>159</v>
      </c>
      <c r="R283" s="3" t="s">
        <v>262</v>
      </c>
      <c r="S283" s="50" t="s">
        <v>1707</v>
      </c>
      <c r="T283" s="3" t="s">
        <v>104</v>
      </c>
      <c r="U283" s="23" t="s">
        <v>64</v>
      </c>
      <c r="V283" s="5">
        <f t="shared" si="30"/>
        <v>17392000</v>
      </c>
      <c r="W283" s="15">
        <v>1.06</v>
      </c>
      <c r="X283" s="5">
        <f t="shared" si="31"/>
        <v>2949683.2000000002</v>
      </c>
      <c r="Y283" s="22" t="s">
        <v>1782</v>
      </c>
      <c r="Z283" s="22" t="s">
        <v>1683</v>
      </c>
    </row>
    <row r="284" spans="1:26" x14ac:dyDescent="0.3">
      <c r="A284" s="11" t="s">
        <v>472</v>
      </c>
      <c r="B284" s="3" t="s">
        <v>436</v>
      </c>
      <c r="C284" s="3" t="s">
        <v>263</v>
      </c>
      <c r="D284" s="3" t="s">
        <v>471</v>
      </c>
      <c r="E284" s="3" t="s">
        <v>44</v>
      </c>
      <c r="F284" s="3">
        <v>0</v>
      </c>
      <c r="G284" s="3">
        <v>2</v>
      </c>
      <c r="H284" s="36">
        <v>0.21000000000000002</v>
      </c>
      <c r="I284" s="11" t="s">
        <v>29</v>
      </c>
      <c r="J284" s="3"/>
      <c r="K284" s="3"/>
      <c r="L284" s="3"/>
      <c r="M284" s="3"/>
      <c r="N284" s="3" t="s">
        <v>64</v>
      </c>
      <c r="O284" s="3" t="s">
        <v>158</v>
      </c>
      <c r="P284" s="15">
        <v>1071.12102382782</v>
      </c>
      <c r="Q284" s="3" t="s">
        <v>159</v>
      </c>
      <c r="R284" s="3" t="s">
        <v>262</v>
      </c>
      <c r="S284" s="50" t="s">
        <v>1707</v>
      </c>
      <c r="T284" s="3" t="s">
        <v>104</v>
      </c>
      <c r="U284" s="23" t="s">
        <v>64</v>
      </c>
      <c r="V284" s="5">
        <f t="shared" si="30"/>
        <v>17392000</v>
      </c>
      <c r="W284" s="15">
        <v>1.06</v>
      </c>
      <c r="X284" s="5">
        <f t="shared" si="31"/>
        <v>3871459.2000000007</v>
      </c>
      <c r="Y284" s="22" t="s">
        <v>1782</v>
      </c>
      <c r="Z284" s="22" t="s">
        <v>1683</v>
      </c>
    </row>
    <row r="285" spans="1:26" x14ac:dyDescent="0.3">
      <c r="A285" s="11" t="s">
        <v>470</v>
      </c>
      <c r="B285" s="3" t="s">
        <v>436</v>
      </c>
      <c r="C285" s="3" t="s">
        <v>469</v>
      </c>
      <c r="D285" s="3" t="s">
        <v>435</v>
      </c>
      <c r="E285" s="3" t="s">
        <v>44</v>
      </c>
      <c r="F285" s="3">
        <v>0</v>
      </c>
      <c r="G285" s="3">
        <v>2</v>
      </c>
      <c r="H285" s="36">
        <v>0.13</v>
      </c>
      <c r="I285" s="11" t="s">
        <v>29</v>
      </c>
      <c r="J285" s="3"/>
      <c r="K285" s="3"/>
      <c r="L285" s="3"/>
      <c r="M285" s="3"/>
      <c r="N285" s="3" t="s">
        <v>64</v>
      </c>
      <c r="O285" s="3" t="s">
        <v>158</v>
      </c>
      <c r="P285" s="15">
        <v>669.66763523774796</v>
      </c>
      <c r="Q285" s="3" t="s">
        <v>159</v>
      </c>
      <c r="R285" s="3" t="s">
        <v>262</v>
      </c>
      <c r="S285" s="50" t="s">
        <v>1707</v>
      </c>
      <c r="T285" s="3" t="s">
        <v>104</v>
      </c>
      <c r="U285" s="23" t="s">
        <v>64</v>
      </c>
      <c r="V285" s="5">
        <f t="shared" si="30"/>
        <v>17392000</v>
      </c>
      <c r="W285" s="15">
        <v>1.06</v>
      </c>
      <c r="X285" s="5">
        <f t="shared" si="31"/>
        <v>2396617.6</v>
      </c>
      <c r="Y285" s="22" t="s">
        <v>1782</v>
      </c>
      <c r="Z285" s="22" t="s">
        <v>1683</v>
      </c>
    </row>
    <row r="286" spans="1:26" x14ac:dyDescent="0.3">
      <c r="A286" s="11" t="s">
        <v>468</v>
      </c>
      <c r="B286" s="3" t="s">
        <v>436</v>
      </c>
      <c r="C286" s="3" t="s">
        <v>459</v>
      </c>
      <c r="D286" s="3" t="s">
        <v>467</v>
      </c>
      <c r="E286" s="3" t="s">
        <v>44</v>
      </c>
      <c r="F286" s="3">
        <v>0</v>
      </c>
      <c r="G286" s="3">
        <v>2</v>
      </c>
      <c r="H286" s="36">
        <v>0.36</v>
      </c>
      <c r="I286" s="11" t="s">
        <v>29</v>
      </c>
      <c r="J286" s="3"/>
      <c r="K286" s="3"/>
      <c r="L286" s="3"/>
      <c r="M286" s="3"/>
      <c r="N286" s="3" t="s">
        <v>64</v>
      </c>
      <c r="O286" s="3" t="s">
        <v>158</v>
      </c>
      <c r="P286" s="15">
        <v>1885.8327347464699</v>
      </c>
      <c r="Q286" s="3" t="s">
        <v>159</v>
      </c>
      <c r="R286" s="3" t="s">
        <v>262</v>
      </c>
      <c r="S286" s="50" t="s">
        <v>1707</v>
      </c>
      <c r="T286" s="3" t="s">
        <v>104</v>
      </c>
      <c r="U286" s="23" t="s">
        <v>64</v>
      </c>
      <c r="V286" s="5">
        <f t="shared" si="30"/>
        <v>17392000</v>
      </c>
      <c r="W286" s="15">
        <v>1.06</v>
      </c>
      <c r="X286" s="5">
        <f t="shared" si="31"/>
        <v>6636787.2000000002</v>
      </c>
      <c r="Y286" s="22" t="s">
        <v>1782</v>
      </c>
      <c r="Z286" s="22" t="s">
        <v>1683</v>
      </c>
    </row>
    <row r="287" spans="1:26" x14ac:dyDescent="0.3">
      <c r="A287" s="11" t="s">
        <v>466</v>
      </c>
      <c r="B287" s="3" t="s">
        <v>436</v>
      </c>
      <c r="C287" s="3" t="s">
        <v>413</v>
      </c>
      <c r="D287" s="3" t="s">
        <v>465</v>
      </c>
      <c r="E287" s="3" t="s">
        <v>44</v>
      </c>
      <c r="F287" s="3">
        <v>0</v>
      </c>
      <c r="G287" s="3">
        <v>2</v>
      </c>
      <c r="H287" s="36">
        <v>0.3</v>
      </c>
      <c r="I287" s="11" t="s">
        <v>29</v>
      </c>
      <c r="J287" s="3"/>
      <c r="K287" s="3"/>
      <c r="L287" s="3"/>
      <c r="M287" s="3"/>
      <c r="N287" s="3" t="s">
        <v>64</v>
      </c>
      <c r="O287" s="3" t="s">
        <v>158</v>
      </c>
      <c r="P287" s="15">
        <v>1549.7705403866601</v>
      </c>
      <c r="Q287" s="3" t="s">
        <v>159</v>
      </c>
      <c r="R287" s="3" t="s">
        <v>262</v>
      </c>
      <c r="S287" s="50" t="s">
        <v>1707</v>
      </c>
      <c r="T287" s="3" t="s">
        <v>104</v>
      </c>
      <c r="U287" s="23" t="s">
        <v>64</v>
      </c>
      <c r="V287" s="5">
        <f t="shared" si="30"/>
        <v>17392000</v>
      </c>
      <c r="W287" s="15">
        <v>1.06</v>
      </c>
      <c r="X287" s="5">
        <f t="shared" si="31"/>
        <v>5530656</v>
      </c>
      <c r="Y287" s="22" t="s">
        <v>1782</v>
      </c>
      <c r="Z287" s="22" t="s">
        <v>1683</v>
      </c>
    </row>
    <row r="288" spans="1:26" x14ac:dyDescent="0.3">
      <c r="A288" s="11" t="s">
        <v>464</v>
      </c>
      <c r="B288" s="3" t="s">
        <v>436</v>
      </c>
      <c r="C288" s="3" t="s">
        <v>244</v>
      </c>
      <c r="D288" s="3" t="s">
        <v>463</v>
      </c>
      <c r="E288" s="3" t="s">
        <v>44</v>
      </c>
      <c r="F288" s="3">
        <v>0</v>
      </c>
      <c r="G288" s="3">
        <v>2</v>
      </c>
      <c r="H288" s="36">
        <v>0.29000000000000004</v>
      </c>
      <c r="I288" s="11" t="s">
        <v>29</v>
      </c>
      <c r="J288" s="3"/>
      <c r="K288" s="3"/>
      <c r="L288" s="3"/>
      <c r="M288" s="3"/>
      <c r="N288" s="3" t="s">
        <v>64</v>
      </c>
      <c r="O288" s="3" t="s">
        <v>158</v>
      </c>
      <c r="P288" s="15">
        <v>1519.55441127534</v>
      </c>
      <c r="Q288" s="3" t="s">
        <v>159</v>
      </c>
      <c r="R288" s="3" t="s">
        <v>262</v>
      </c>
      <c r="S288" s="50" t="s">
        <v>1707</v>
      </c>
      <c r="T288" s="3" t="s">
        <v>104</v>
      </c>
      <c r="U288" s="23" t="s">
        <v>64</v>
      </c>
      <c r="V288" s="5">
        <f t="shared" si="30"/>
        <v>17392000</v>
      </c>
      <c r="W288" s="15">
        <v>1.06</v>
      </c>
      <c r="X288" s="5">
        <f t="shared" si="31"/>
        <v>5346300.8000000017</v>
      </c>
      <c r="Y288" s="22" t="s">
        <v>1782</v>
      </c>
      <c r="Z288" s="22" t="s">
        <v>1683</v>
      </c>
    </row>
    <row r="289" spans="1:26" x14ac:dyDescent="0.3">
      <c r="A289" s="11" t="s">
        <v>462</v>
      </c>
      <c r="B289" s="3" t="s">
        <v>436</v>
      </c>
      <c r="C289" s="3" t="s">
        <v>461</v>
      </c>
      <c r="D289" s="3" t="s">
        <v>61</v>
      </c>
      <c r="E289" s="3" t="s">
        <v>44</v>
      </c>
      <c r="F289" s="3">
        <v>0</v>
      </c>
      <c r="G289" s="3">
        <v>2</v>
      </c>
      <c r="H289" s="36">
        <v>0.92</v>
      </c>
      <c r="I289" s="11" t="s">
        <v>29</v>
      </c>
      <c r="J289" s="3"/>
      <c r="K289" s="3"/>
      <c r="L289" s="3"/>
      <c r="M289" s="3"/>
      <c r="N289" s="3" t="s">
        <v>64</v>
      </c>
      <c r="O289" s="3" t="s">
        <v>158</v>
      </c>
      <c r="P289" s="15">
        <v>4841.3322492256702</v>
      </c>
      <c r="Q289" s="3" t="s">
        <v>159</v>
      </c>
      <c r="R289" s="3" t="s">
        <v>262</v>
      </c>
      <c r="S289" s="50" t="s">
        <v>1707</v>
      </c>
      <c r="T289" s="3" t="s">
        <v>104</v>
      </c>
      <c r="U289" s="23" t="s">
        <v>64</v>
      </c>
      <c r="V289" s="5">
        <f t="shared" si="30"/>
        <v>17392000</v>
      </c>
      <c r="W289" s="15">
        <v>1.06</v>
      </c>
      <c r="X289" s="5">
        <f t="shared" si="31"/>
        <v>16960678.400000002</v>
      </c>
      <c r="Y289" s="22" t="s">
        <v>1791</v>
      </c>
      <c r="Z289" s="22" t="s">
        <v>1683</v>
      </c>
    </row>
    <row r="290" spans="1:26" x14ac:dyDescent="0.3">
      <c r="A290" s="11" t="s">
        <v>460</v>
      </c>
      <c r="B290" s="3" t="s">
        <v>436</v>
      </c>
      <c r="C290" s="3" t="s">
        <v>459</v>
      </c>
      <c r="D290" s="3" t="s">
        <v>458</v>
      </c>
      <c r="E290" s="3" t="s">
        <v>44</v>
      </c>
      <c r="F290" s="3">
        <v>0</v>
      </c>
      <c r="G290" s="3">
        <v>2</v>
      </c>
      <c r="H290" s="36">
        <v>0.17</v>
      </c>
      <c r="I290" s="11" t="s">
        <v>29</v>
      </c>
      <c r="J290" s="3"/>
      <c r="K290" s="3"/>
      <c r="L290" s="3"/>
      <c r="M290" s="3"/>
      <c r="N290" s="3" t="s">
        <v>64</v>
      </c>
      <c r="O290" s="3" t="s">
        <v>158</v>
      </c>
      <c r="P290" s="15">
        <v>879.88283972104296</v>
      </c>
      <c r="Q290" s="3" t="s">
        <v>159</v>
      </c>
      <c r="R290" s="3" t="s">
        <v>262</v>
      </c>
      <c r="S290" s="50" t="s">
        <v>1707</v>
      </c>
      <c r="T290" s="3" t="s">
        <v>104</v>
      </c>
      <c r="U290" s="23" t="s">
        <v>64</v>
      </c>
      <c r="V290" s="5">
        <f t="shared" si="30"/>
        <v>17392000</v>
      </c>
      <c r="W290" s="15">
        <v>1.06</v>
      </c>
      <c r="X290" s="5">
        <f t="shared" si="31"/>
        <v>3134038.4000000004</v>
      </c>
      <c r="Y290" s="22" t="s">
        <v>1782</v>
      </c>
      <c r="Z290" s="22" t="s">
        <v>1683</v>
      </c>
    </row>
    <row r="291" spans="1:26" x14ac:dyDescent="0.3">
      <c r="A291" s="11" t="s">
        <v>457</v>
      </c>
      <c r="B291" s="3" t="s">
        <v>436</v>
      </c>
      <c r="C291" s="3" t="s">
        <v>456</v>
      </c>
      <c r="D291" s="3" t="s">
        <v>79</v>
      </c>
      <c r="E291" s="3" t="s">
        <v>44</v>
      </c>
      <c r="F291" s="3">
        <v>0</v>
      </c>
      <c r="G291" s="3">
        <v>2</v>
      </c>
      <c r="H291" s="36">
        <v>0.37</v>
      </c>
      <c r="I291" s="11" t="s">
        <v>29</v>
      </c>
      <c r="J291" s="3"/>
      <c r="K291" s="3"/>
      <c r="L291" s="3"/>
      <c r="M291" s="3"/>
      <c r="N291" s="3" t="s">
        <v>64</v>
      </c>
      <c r="O291" s="3" t="s">
        <v>158</v>
      </c>
      <c r="P291" s="15">
        <v>1943.5521970606801</v>
      </c>
      <c r="Q291" s="3" t="s">
        <v>159</v>
      </c>
      <c r="R291" s="3" t="s">
        <v>262</v>
      </c>
      <c r="S291" s="50" t="s">
        <v>1707</v>
      </c>
      <c r="T291" s="3" t="s">
        <v>104</v>
      </c>
      <c r="U291" s="23" t="s">
        <v>64</v>
      </c>
      <c r="V291" s="5">
        <f t="shared" si="30"/>
        <v>17392000</v>
      </c>
      <c r="W291" s="15">
        <v>1.06</v>
      </c>
      <c r="X291" s="5">
        <f t="shared" si="31"/>
        <v>6821142.4000000004</v>
      </c>
      <c r="Y291" s="22" t="s">
        <v>1782</v>
      </c>
      <c r="Z291" s="22" t="s">
        <v>1683</v>
      </c>
    </row>
    <row r="292" spans="1:26" x14ac:dyDescent="0.3">
      <c r="A292" s="11" t="s">
        <v>455</v>
      </c>
      <c r="B292" s="3" t="s">
        <v>436</v>
      </c>
      <c r="C292" s="3" t="s">
        <v>454</v>
      </c>
      <c r="D292" s="3" t="s">
        <v>453</v>
      </c>
      <c r="E292" s="3" t="s">
        <v>44</v>
      </c>
      <c r="F292" s="3">
        <v>0</v>
      </c>
      <c r="G292" s="3">
        <v>2</v>
      </c>
      <c r="H292" s="36">
        <v>0.21000000000000002</v>
      </c>
      <c r="I292" s="11" t="s">
        <v>29</v>
      </c>
      <c r="J292" s="3"/>
      <c r="K292" s="3"/>
      <c r="L292" s="3"/>
      <c r="M292" s="3"/>
      <c r="N292" s="3" t="s">
        <v>64</v>
      </c>
      <c r="O292" s="3" t="s">
        <v>158</v>
      </c>
      <c r="P292" s="15">
        <v>1108.12149549738</v>
      </c>
      <c r="Q292" s="3" t="s">
        <v>159</v>
      </c>
      <c r="R292" s="3" t="s">
        <v>262</v>
      </c>
      <c r="S292" s="50" t="s">
        <v>1707</v>
      </c>
      <c r="T292" s="3" t="s">
        <v>104</v>
      </c>
      <c r="U292" s="23" t="s">
        <v>64</v>
      </c>
      <c r="V292" s="5">
        <f t="shared" si="30"/>
        <v>17392000</v>
      </c>
      <c r="W292" s="15">
        <v>1.06</v>
      </c>
      <c r="X292" s="5">
        <f t="shared" si="31"/>
        <v>3871459.2000000007</v>
      </c>
      <c r="Y292" s="22" t="s">
        <v>1782</v>
      </c>
      <c r="Z292" s="22" t="s">
        <v>1683</v>
      </c>
    </row>
    <row r="293" spans="1:26" x14ac:dyDescent="0.3">
      <c r="A293" s="11" t="s">
        <v>452</v>
      </c>
      <c r="B293" s="3" t="s">
        <v>436</v>
      </c>
      <c r="C293" s="3" t="s">
        <v>451</v>
      </c>
      <c r="D293" s="3" t="s">
        <v>52</v>
      </c>
      <c r="E293" s="3" t="s">
        <v>44</v>
      </c>
      <c r="F293" s="3">
        <v>0</v>
      </c>
      <c r="G293" s="3">
        <v>2</v>
      </c>
      <c r="H293" s="36">
        <v>0.39</v>
      </c>
      <c r="I293" s="11" t="s">
        <v>29</v>
      </c>
      <c r="J293" s="3"/>
      <c r="K293" s="3"/>
      <c r="L293" s="3"/>
      <c r="M293" s="3"/>
      <c r="N293" s="3" t="s">
        <v>64</v>
      </c>
      <c r="O293" s="3" t="s">
        <v>158</v>
      </c>
      <c r="P293" s="15">
        <v>2014.5590173881101</v>
      </c>
      <c r="Q293" s="3" t="s">
        <v>159</v>
      </c>
      <c r="R293" s="3" t="s">
        <v>262</v>
      </c>
      <c r="S293" s="50" t="s">
        <v>1707</v>
      </c>
      <c r="T293" s="3" t="s">
        <v>104</v>
      </c>
      <c r="U293" s="23" t="s">
        <v>64</v>
      </c>
      <c r="V293" s="5">
        <f t="shared" si="30"/>
        <v>17392000</v>
      </c>
      <c r="W293" s="15">
        <v>1.06</v>
      </c>
      <c r="X293" s="5">
        <f t="shared" si="31"/>
        <v>7189852.8000000007</v>
      </c>
      <c r="Y293" s="22" t="s">
        <v>1782</v>
      </c>
      <c r="Z293" s="22" t="s">
        <v>1683</v>
      </c>
    </row>
    <row r="294" spans="1:26" x14ac:dyDescent="0.3">
      <c r="A294" s="11" t="s">
        <v>450</v>
      </c>
      <c r="B294" s="3" t="s">
        <v>436</v>
      </c>
      <c r="C294" s="3" t="s">
        <v>449</v>
      </c>
      <c r="D294" s="3" t="s">
        <v>448</v>
      </c>
      <c r="E294" s="3" t="s">
        <v>44</v>
      </c>
      <c r="F294" s="3">
        <v>0</v>
      </c>
      <c r="G294" s="3">
        <v>2</v>
      </c>
      <c r="H294" s="36">
        <v>0.43</v>
      </c>
      <c r="I294" s="11" t="s">
        <v>29</v>
      </c>
      <c r="J294" s="3"/>
      <c r="K294" s="3"/>
      <c r="L294" s="3"/>
      <c r="M294" s="3"/>
      <c r="N294" s="3" t="s">
        <v>64</v>
      </c>
      <c r="O294" s="3" t="s">
        <v>158</v>
      </c>
      <c r="P294" s="15">
        <v>2224.6181357301498</v>
      </c>
      <c r="Q294" s="3" t="s">
        <v>159</v>
      </c>
      <c r="R294" s="3" t="s">
        <v>262</v>
      </c>
      <c r="S294" s="50" t="s">
        <v>1707</v>
      </c>
      <c r="T294" s="3" t="s">
        <v>104</v>
      </c>
      <c r="U294" s="23" t="s">
        <v>64</v>
      </c>
      <c r="V294" s="5">
        <f t="shared" si="30"/>
        <v>17392000</v>
      </c>
      <c r="W294" s="15">
        <v>1.06</v>
      </c>
      <c r="X294" s="5">
        <f t="shared" si="31"/>
        <v>7927273.6000000006</v>
      </c>
      <c r="Y294" s="22" t="s">
        <v>1782</v>
      </c>
      <c r="Z294" s="22" t="s">
        <v>1683</v>
      </c>
    </row>
    <row r="295" spans="1:26" x14ac:dyDescent="0.3">
      <c r="A295" s="11" t="s">
        <v>447</v>
      </c>
      <c r="B295" s="3" t="s">
        <v>436</v>
      </c>
      <c r="C295" s="3" t="s">
        <v>446</v>
      </c>
      <c r="D295" s="3" t="s">
        <v>79</v>
      </c>
      <c r="E295" s="3" t="s">
        <v>44</v>
      </c>
      <c r="F295" s="3">
        <v>0</v>
      </c>
      <c r="G295" s="3">
        <v>2</v>
      </c>
      <c r="H295" s="36">
        <v>2.38</v>
      </c>
      <c r="I295" s="11" t="s">
        <v>29</v>
      </c>
      <c r="J295" s="3"/>
      <c r="K295" s="3"/>
      <c r="L295" s="3"/>
      <c r="M295" s="3"/>
      <c r="N295" s="3" t="s">
        <v>64</v>
      </c>
      <c r="O295" s="3" t="s">
        <v>158</v>
      </c>
      <c r="P295" s="15">
        <v>12549.5259556417</v>
      </c>
      <c r="Q295" s="3" t="s">
        <v>159</v>
      </c>
      <c r="R295" s="3" t="s">
        <v>262</v>
      </c>
      <c r="S295" s="50" t="s">
        <v>1707</v>
      </c>
      <c r="T295" s="3" t="s">
        <v>104</v>
      </c>
      <c r="U295" s="23" t="s">
        <v>64</v>
      </c>
      <c r="V295" s="5">
        <f t="shared" si="30"/>
        <v>17392000</v>
      </c>
      <c r="W295" s="15">
        <v>1.06</v>
      </c>
      <c r="X295" s="5">
        <f t="shared" si="31"/>
        <v>43876537.600000001</v>
      </c>
      <c r="Y295" s="22" t="s">
        <v>1782</v>
      </c>
      <c r="Z295" s="22" t="s">
        <v>1683</v>
      </c>
    </row>
    <row r="296" spans="1:26" x14ac:dyDescent="0.3">
      <c r="A296" s="11" t="s">
        <v>445</v>
      </c>
      <c r="B296" s="3" t="s">
        <v>436</v>
      </c>
      <c r="C296" s="3" t="s">
        <v>444</v>
      </c>
      <c r="D296" s="3" t="s">
        <v>79</v>
      </c>
      <c r="E296" s="3" t="s">
        <v>44</v>
      </c>
      <c r="F296" s="3">
        <v>0</v>
      </c>
      <c r="G296" s="3">
        <v>2</v>
      </c>
      <c r="H296" s="36">
        <v>0.44</v>
      </c>
      <c r="I296" s="11" t="s">
        <v>29</v>
      </c>
      <c r="J296" s="3"/>
      <c r="K296" s="3"/>
      <c r="L296" s="3"/>
      <c r="M296" s="3"/>
      <c r="N296" s="3" t="s">
        <v>64</v>
      </c>
      <c r="O296" s="3" t="s">
        <v>158</v>
      </c>
      <c r="P296" s="15">
        <v>2274.7568553247002</v>
      </c>
      <c r="Q296" s="3" t="s">
        <v>159</v>
      </c>
      <c r="R296" s="3" t="s">
        <v>262</v>
      </c>
      <c r="S296" s="50" t="s">
        <v>1707</v>
      </c>
      <c r="T296" s="3" t="s">
        <v>104</v>
      </c>
      <c r="U296" s="23" t="s">
        <v>64</v>
      </c>
      <c r="V296" s="5">
        <f t="shared" si="30"/>
        <v>17392000</v>
      </c>
      <c r="W296" s="15">
        <v>1.06</v>
      </c>
      <c r="X296" s="5">
        <f t="shared" si="31"/>
        <v>8111628.8000000007</v>
      </c>
      <c r="Y296" s="22" t="s">
        <v>1782</v>
      </c>
      <c r="Z296" s="22" t="s">
        <v>1683</v>
      </c>
    </row>
    <row r="297" spans="1:26" x14ac:dyDescent="0.3">
      <c r="A297" s="11" t="s">
        <v>443</v>
      </c>
      <c r="B297" s="3" t="s">
        <v>436</v>
      </c>
      <c r="C297" s="3" t="s">
        <v>52</v>
      </c>
      <c r="D297" s="3" t="s">
        <v>79</v>
      </c>
      <c r="E297" s="3" t="s">
        <v>44</v>
      </c>
      <c r="F297" s="3">
        <v>0</v>
      </c>
      <c r="G297" s="3">
        <v>2</v>
      </c>
      <c r="H297" s="36">
        <v>0.75</v>
      </c>
      <c r="I297" s="11" t="s">
        <v>29</v>
      </c>
      <c r="J297" s="3"/>
      <c r="K297" s="3"/>
      <c r="L297" s="3"/>
      <c r="M297" s="3"/>
      <c r="N297" s="3" t="s">
        <v>64</v>
      </c>
      <c r="O297" s="3" t="s">
        <v>158</v>
      </c>
      <c r="P297" s="15">
        <v>3927.1798485598702</v>
      </c>
      <c r="Q297" s="3" t="s">
        <v>159</v>
      </c>
      <c r="R297" s="3" t="s">
        <v>262</v>
      </c>
      <c r="S297" s="50" t="s">
        <v>1707</v>
      </c>
      <c r="T297" s="3" t="s">
        <v>104</v>
      </c>
      <c r="U297" s="23" t="s">
        <v>64</v>
      </c>
      <c r="V297" s="5">
        <f t="shared" si="30"/>
        <v>17392000</v>
      </c>
      <c r="W297" s="15">
        <v>1.06</v>
      </c>
      <c r="X297" s="5">
        <f t="shared" si="31"/>
        <v>13826640</v>
      </c>
      <c r="Y297" s="22" t="s">
        <v>1782</v>
      </c>
      <c r="Z297" s="22" t="s">
        <v>1683</v>
      </c>
    </row>
    <row r="298" spans="1:26" x14ac:dyDescent="0.3">
      <c r="A298" s="11" t="s">
        <v>442</v>
      </c>
      <c r="B298" s="3" t="s">
        <v>436</v>
      </c>
      <c r="C298" s="3" t="s">
        <v>441</v>
      </c>
      <c r="D298" s="3" t="s">
        <v>440</v>
      </c>
      <c r="E298" s="3" t="s">
        <v>44</v>
      </c>
      <c r="F298" s="3">
        <v>0</v>
      </c>
      <c r="G298" s="3">
        <v>2</v>
      </c>
      <c r="H298" s="36">
        <v>0.75</v>
      </c>
      <c r="I298" s="11" t="s">
        <v>29</v>
      </c>
      <c r="J298" s="3"/>
      <c r="K298" s="3"/>
      <c r="L298" s="3"/>
      <c r="M298" s="3"/>
      <c r="N298" s="3" t="s">
        <v>64</v>
      </c>
      <c r="O298" s="3" t="s">
        <v>158</v>
      </c>
      <c r="P298" s="15">
        <v>3919.7523486747</v>
      </c>
      <c r="Q298" s="3" t="s">
        <v>159</v>
      </c>
      <c r="R298" s="3" t="s">
        <v>262</v>
      </c>
      <c r="S298" s="50" t="s">
        <v>1707</v>
      </c>
      <c r="T298" s="3" t="s">
        <v>104</v>
      </c>
      <c r="U298" s="23" t="s">
        <v>64</v>
      </c>
      <c r="V298" s="5">
        <f t="shared" si="30"/>
        <v>17392000</v>
      </c>
      <c r="W298" s="15">
        <v>1.06</v>
      </c>
      <c r="X298" s="5">
        <f t="shared" si="31"/>
        <v>13826640</v>
      </c>
      <c r="Y298" s="22" t="s">
        <v>1782</v>
      </c>
      <c r="Z298" s="22" t="s">
        <v>1683</v>
      </c>
    </row>
    <row r="299" spans="1:26" x14ac:dyDescent="0.3">
      <c r="A299" s="11" t="s">
        <v>439</v>
      </c>
      <c r="B299" s="3" t="s">
        <v>436</v>
      </c>
      <c r="C299" s="3" t="s">
        <v>438</v>
      </c>
      <c r="D299" s="3" t="s">
        <v>52</v>
      </c>
      <c r="E299" s="3" t="s">
        <v>44</v>
      </c>
      <c r="F299" s="3">
        <v>0</v>
      </c>
      <c r="G299" s="3">
        <v>2</v>
      </c>
      <c r="H299" s="36">
        <v>9.9999999999999992E-2</v>
      </c>
      <c r="I299" s="11" t="s">
        <v>29</v>
      </c>
      <c r="J299" s="3"/>
      <c r="K299" s="3"/>
      <c r="L299" s="3"/>
      <c r="M299" s="3"/>
      <c r="N299" s="3" t="s">
        <v>64</v>
      </c>
      <c r="O299" s="3" t="s">
        <v>158</v>
      </c>
      <c r="P299" s="15">
        <v>510.81164292685702</v>
      </c>
      <c r="Q299" s="3" t="s">
        <v>159</v>
      </c>
      <c r="R299" s="3" t="s">
        <v>262</v>
      </c>
      <c r="S299" s="50" t="s">
        <v>1707</v>
      </c>
      <c r="T299" s="3" t="s">
        <v>104</v>
      </c>
      <c r="U299" s="23" t="s">
        <v>64</v>
      </c>
      <c r="V299" s="5">
        <f t="shared" si="30"/>
        <v>17392000</v>
      </c>
      <c r="W299" s="15">
        <v>1.06</v>
      </c>
      <c r="X299" s="5">
        <f t="shared" si="31"/>
        <v>1843551.9999999998</v>
      </c>
      <c r="Y299" s="22" t="s">
        <v>1782</v>
      </c>
      <c r="Z299" s="22" t="s">
        <v>1683</v>
      </c>
    </row>
    <row r="300" spans="1:26" x14ac:dyDescent="0.3">
      <c r="A300" s="11" t="s">
        <v>437</v>
      </c>
      <c r="B300" s="3" t="s">
        <v>436</v>
      </c>
      <c r="C300" s="3" t="s">
        <v>435</v>
      </c>
      <c r="D300" s="3" t="s">
        <v>434</v>
      </c>
      <c r="E300" s="3" t="s">
        <v>44</v>
      </c>
      <c r="F300" s="3">
        <v>0</v>
      </c>
      <c r="G300" s="3">
        <v>2</v>
      </c>
      <c r="H300" s="36">
        <v>0.19</v>
      </c>
      <c r="I300" s="11" t="s">
        <v>29</v>
      </c>
      <c r="J300" s="3"/>
      <c r="K300" s="3"/>
      <c r="L300" s="3"/>
      <c r="M300" s="3"/>
      <c r="N300" s="3" t="s">
        <v>64</v>
      </c>
      <c r="O300" s="3" t="s">
        <v>158</v>
      </c>
      <c r="P300" s="15">
        <v>950.40740764996599</v>
      </c>
      <c r="Q300" s="3" t="s">
        <v>159</v>
      </c>
      <c r="R300" s="3" t="s">
        <v>262</v>
      </c>
      <c r="S300" s="50" t="s">
        <v>1707</v>
      </c>
      <c r="T300" s="3" t="s">
        <v>104</v>
      </c>
      <c r="U300" s="23" t="s">
        <v>64</v>
      </c>
      <c r="V300" s="5">
        <f t="shared" si="30"/>
        <v>17392000</v>
      </c>
      <c r="W300" s="15">
        <v>1.06</v>
      </c>
      <c r="X300" s="5">
        <f t="shared" si="31"/>
        <v>3502748.8000000003</v>
      </c>
      <c r="Y300" s="22" t="s">
        <v>1782</v>
      </c>
      <c r="Z300" s="22" t="s">
        <v>1683</v>
      </c>
    </row>
    <row r="301" spans="1:26" x14ac:dyDescent="0.3">
      <c r="A301" s="11" t="s">
        <v>437</v>
      </c>
      <c r="B301" s="3" t="s">
        <v>436</v>
      </c>
      <c r="C301" s="3" t="s">
        <v>435</v>
      </c>
      <c r="D301" s="3" t="s">
        <v>434</v>
      </c>
      <c r="E301" s="3" t="s">
        <v>44</v>
      </c>
      <c r="F301" s="3">
        <v>0</v>
      </c>
      <c r="G301" s="3">
        <v>3</v>
      </c>
      <c r="H301" s="36">
        <v>0.32</v>
      </c>
      <c r="I301" s="11" t="s">
        <v>29</v>
      </c>
      <c r="J301" s="3"/>
      <c r="K301" s="3"/>
      <c r="L301" s="3"/>
      <c r="M301" s="3"/>
      <c r="N301" s="3" t="s">
        <v>64</v>
      </c>
      <c r="O301" s="3" t="s">
        <v>158</v>
      </c>
      <c r="P301" s="15">
        <v>1669.89790252279</v>
      </c>
      <c r="Q301" s="3" t="s">
        <v>159</v>
      </c>
      <c r="R301" s="3" t="s">
        <v>262</v>
      </c>
      <c r="S301" s="50" t="s">
        <v>1707</v>
      </c>
      <c r="T301" s="3" t="s">
        <v>104</v>
      </c>
      <c r="U301" s="23" t="s">
        <v>64</v>
      </c>
      <c r="V301" s="5">
        <f t="shared" ref="V301:V332" si="32">VLOOKUP(I301,AB:AC,2,FALSE)</f>
        <v>17392000</v>
      </c>
      <c r="W301" s="15">
        <v>1.06</v>
      </c>
      <c r="X301" s="5">
        <f t="shared" ref="X301:X332" si="33">V301*H301*W301</f>
        <v>5899366.4000000004</v>
      </c>
      <c r="Y301" s="22" t="s">
        <v>1782</v>
      </c>
      <c r="Z301" s="22" t="s">
        <v>1683</v>
      </c>
    </row>
    <row r="302" spans="1:26" x14ac:dyDescent="0.3">
      <c r="A302" s="11" t="s">
        <v>421</v>
      </c>
      <c r="B302" s="3" t="s">
        <v>351</v>
      </c>
      <c r="C302" s="3" t="s">
        <v>420</v>
      </c>
      <c r="D302" s="3" t="s">
        <v>419</v>
      </c>
      <c r="E302" s="3" t="s">
        <v>44</v>
      </c>
      <c r="F302" s="3">
        <v>0</v>
      </c>
      <c r="G302" s="3">
        <v>2</v>
      </c>
      <c r="H302" s="36">
        <v>0.46</v>
      </c>
      <c r="I302" s="11" t="s">
        <v>29</v>
      </c>
      <c r="J302" s="3"/>
      <c r="K302" s="3"/>
      <c r="L302" s="3"/>
      <c r="M302" s="3"/>
      <c r="N302" s="3" t="s">
        <v>64</v>
      </c>
      <c r="O302" s="3" t="s">
        <v>158</v>
      </c>
      <c r="P302" s="15">
        <v>2377.5573207831799</v>
      </c>
      <c r="Q302" s="3" t="s">
        <v>159</v>
      </c>
      <c r="R302" s="3" t="s">
        <v>262</v>
      </c>
      <c r="S302" s="50" t="s">
        <v>1707</v>
      </c>
      <c r="T302" s="3" t="s">
        <v>104</v>
      </c>
      <c r="U302" s="23" t="s">
        <v>64</v>
      </c>
      <c r="V302" s="5">
        <f t="shared" si="32"/>
        <v>17392000</v>
      </c>
      <c r="W302" s="15">
        <v>1.06</v>
      </c>
      <c r="X302" s="5">
        <f t="shared" si="33"/>
        <v>8480339.2000000011</v>
      </c>
      <c r="Y302" s="22" t="s">
        <v>1791</v>
      </c>
      <c r="Z302" s="22" t="s">
        <v>1681</v>
      </c>
    </row>
    <row r="303" spans="1:26" x14ac:dyDescent="0.3">
      <c r="A303" s="11" t="s">
        <v>418</v>
      </c>
      <c r="B303" s="3" t="s">
        <v>351</v>
      </c>
      <c r="C303" s="3" t="s">
        <v>417</v>
      </c>
      <c r="D303" s="3" t="s">
        <v>397</v>
      </c>
      <c r="E303" s="3" t="s">
        <v>44</v>
      </c>
      <c r="F303" s="3">
        <v>0</v>
      </c>
      <c r="G303" s="3">
        <v>2</v>
      </c>
      <c r="H303" s="36">
        <v>0.81</v>
      </c>
      <c r="I303" s="11" t="s">
        <v>29</v>
      </c>
      <c r="J303" s="3"/>
      <c r="K303" s="3"/>
      <c r="L303" s="3"/>
      <c r="M303" s="3"/>
      <c r="N303" s="3" t="s">
        <v>64</v>
      </c>
      <c r="O303" s="3" t="s">
        <v>158</v>
      </c>
      <c r="P303" s="15">
        <v>4257.7107012435399</v>
      </c>
      <c r="Q303" s="3" t="s">
        <v>159</v>
      </c>
      <c r="R303" s="3" t="s">
        <v>262</v>
      </c>
      <c r="S303" s="50" t="s">
        <v>1707</v>
      </c>
      <c r="T303" s="3" t="s">
        <v>104</v>
      </c>
      <c r="U303" s="23" t="s">
        <v>64</v>
      </c>
      <c r="V303" s="5">
        <f t="shared" si="32"/>
        <v>17392000</v>
      </c>
      <c r="W303" s="15">
        <v>1.06</v>
      </c>
      <c r="X303" s="5">
        <f t="shared" si="33"/>
        <v>14932771.200000001</v>
      </c>
      <c r="Y303" s="22" t="s">
        <v>1784</v>
      </c>
      <c r="Z303" s="22" t="s">
        <v>1681</v>
      </c>
    </row>
    <row r="304" spans="1:26" x14ac:dyDescent="0.3">
      <c r="A304" s="11" t="s">
        <v>416</v>
      </c>
      <c r="B304" s="3" t="s">
        <v>351</v>
      </c>
      <c r="C304" s="3" t="s">
        <v>395</v>
      </c>
      <c r="D304" s="3" t="s">
        <v>415</v>
      </c>
      <c r="E304" s="3" t="s">
        <v>44</v>
      </c>
      <c r="F304" s="3">
        <v>0</v>
      </c>
      <c r="G304" s="3">
        <v>2</v>
      </c>
      <c r="H304" s="36">
        <v>0.44</v>
      </c>
      <c r="I304" s="11" t="s">
        <v>29</v>
      </c>
      <c r="J304" s="3"/>
      <c r="K304" s="3"/>
      <c r="L304" s="3"/>
      <c r="M304" s="3"/>
      <c r="N304" s="3" t="s">
        <v>64</v>
      </c>
      <c r="O304" s="3" t="s">
        <v>158</v>
      </c>
      <c r="P304" s="15">
        <v>2298.5854126898798</v>
      </c>
      <c r="Q304" s="3" t="s">
        <v>159</v>
      </c>
      <c r="R304" s="3" t="s">
        <v>262</v>
      </c>
      <c r="S304" s="50" t="s">
        <v>1707</v>
      </c>
      <c r="T304" s="3" t="s">
        <v>104</v>
      </c>
      <c r="U304" s="23" t="s">
        <v>64</v>
      </c>
      <c r="V304" s="5">
        <f t="shared" si="32"/>
        <v>17392000</v>
      </c>
      <c r="W304" s="15">
        <v>1.06</v>
      </c>
      <c r="X304" s="5">
        <f t="shared" si="33"/>
        <v>8111628.8000000007</v>
      </c>
      <c r="Y304" s="22" t="s">
        <v>1784</v>
      </c>
      <c r="Z304" s="22" t="s">
        <v>1681</v>
      </c>
    </row>
    <row r="305" spans="1:26" x14ac:dyDescent="0.3">
      <c r="A305" s="11" t="s">
        <v>414</v>
      </c>
      <c r="B305" s="3" t="s">
        <v>351</v>
      </c>
      <c r="C305" s="3" t="s">
        <v>413</v>
      </c>
      <c r="D305" s="3" t="s">
        <v>412</v>
      </c>
      <c r="E305" s="3" t="s">
        <v>44</v>
      </c>
      <c r="F305" s="3">
        <v>0</v>
      </c>
      <c r="G305" s="3">
        <v>2</v>
      </c>
      <c r="H305" s="36">
        <v>0.41000000000000003</v>
      </c>
      <c r="I305" s="11" t="s">
        <v>29</v>
      </c>
      <c r="J305" s="3"/>
      <c r="K305" s="3"/>
      <c r="L305" s="3"/>
      <c r="M305" s="3"/>
      <c r="N305" s="3" t="s">
        <v>64</v>
      </c>
      <c r="O305" s="3" t="s">
        <v>158</v>
      </c>
      <c r="P305" s="15">
        <v>2149.0283562022601</v>
      </c>
      <c r="Q305" s="3" t="s">
        <v>159</v>
      </c>
      <c r="R305" s="3" t="s">
        <v>262</v>
      </c>
      <c r="S305" s="50" t="s">
        <v>1707</v>
      </c>
      <c r="T305" s="3" t="s">
        <v>104</v>
      </c>
      <c r="U305" s="23" t="s">
        <v>64</v>
      </c>
      <c r="V305" s="5">
        <f t="shared" si="32"/>
        <v>17392000</v>
      </c>
      <c r="W305" s="15">
        <v>1.06</v>
      </c>
      <c r="X305" s="5">
        <f t="shared" si="33"/>
        <v>7558563.2000000011</v>
      </c>
      <c r="Y305" s="22" t="s">
        <v>1784</v>
      </c>
      <c r="Z305" s="22" t="s">
        <v>1681</v>
      </c>
    </row>
    <row r="306" spans="1:26" x14ac:dyDescent="0.3">
      <c r="A306" s="11" t="s">
        <v>411</v>
      </c>
      <c r="B306" s="3" t="s">
        <v>351</v>
      </c>
      <c r="C306" s="3" t="s">
        <v>410</v>
      </c>
      <c r="D306" s="3" t="s">
        <v>406</v>
      </c>
      <c r="E306" s="3" t="s">
        <v>44</v>
      </c>
      <c r="F306" s="3">
        <v>0</v>
      </c>
      <c r="G306" s="3">
        <v>3</v>
      </c>
      <c r="H306" s="36">
        <v>1.66</v>
      </c>
      <c r="I306" s="11" t="s">
        <v>29</v>
      </c>
      <c r="J306" s="3"/>
      <c r="K306" s="3"/>
      <c r="L306" s="3"/>
      <c r="M306" s="3"/>
      <c r="N306" s="3" t="s">
        <v>64</v>
      </c>
      <c r="O306" s="3" t="s">
        <v>158</v>
      </c>
      <c r="P306" s="15">
        <v>8720.2218633218108</v>
      </c>
      <c r="Q306" s="3" t="s">
        <v>159</v>
      </c>
      <c r="R306" s="3" t="s">
        <v>262</v>
      </c>
      <c r="S306" s="50" t="s">
        <v>1707</v>
      </c>
      <c r="T306" s="3" t="s">
        <v>104</v>
      </c>
      <c r="U306" s="23" t="s">
        <v>64</v>
      </c>
      <c r="V306" s="5">
        <f t="shared" si="32"/>
        <v>17392000</v>
      </c>
      <c r="W306" s="15">
        <v>1.06</v>
      </c>
      <c r="X306" s="5">
        <f t="shared" si="33"/>
        <v>30602963.200000003</v>
      </c>
      <c r="Y306" s="22" t="s">
        <v>1781</v>
      </c>
      <c r="Z306" s="22" t="s">
        <v>1681</v>
      </c>
    </row>
    <row r="307" spans="1:26" x14ac:dyDescent="0.3">
      <c r="A307" s="11" t="s">
        <v>409</v>
      </c>
      <c r="B307" s="3" t="s">
        <v>351</v>
      </c>
      <c r="C307" s="3" t="s">
        <v>406</v>
      </c>
      <c r="D307" s="3" t="s">
        <v>408</v>
      </c>
      <c r="E307" s="3" t="s">
        <v>44</v>
      </c>
      <c r="F307" s="3">
        <v>0</v>
      </c>
      <c r="G307" s="3">
        <v>3</v>
      </c>
      <c r="H307" s="36">
        <v>1.36</v>
      </c>
      <c r="I307" s="11" t="s">
        <v>29</v>
      </c>
      <c r="J307" s="3"/>
      <c r="K307" s="3"/>
      <c r="L307" s="3"/>
      <c r="M307" s="3"/>
      <c r="N307" s="3" t="s">
        <v>64</v>
      </c>
      <c r="O307" s="3" t="s">
        <v>158</v>
      </c>
      <c r="P307" s="15">
        <v>7156.4652551174904</v>
      </c>
      <c r="Q307" s="3" t="s">
        <v>159</v>
      </c>
      <c r="R307" s="3" t="s">
        <v>262</v>
      </c>
      <c r="S307" s="50" t="s">
        <v>1707</v>
      </c>
      <c r="T307" s="3" t="s">
        <v>104</v>
      </c>
      <c r="U307" s="23" t="s">
        <v>64</v>
      </c>
      <c r="V307" s="5">
        <f t="shared" si="32"/>
        <v>17392000</v>
      </c>
      <c r="W307" s="15">
        <v>1.06</v>
      </c>
      <c r="X307" s="5">
        <f t="shared" si="33"/>
        <v>25072307.200000003</v>
      </c>
      <c r="Y307" s="22" t="s">
        <v>1783</v>
      </c>
      <c r="Z307" s="22" t="s">
        <v>1679</v>
      </c>
    </row>
    <row r="308" spans="1:26" x14ac:dyDescent="0.3">
      <c r="A308" s="11" t="s">
        <v>404</v>
      </c>
      <c r="B308" s="3" t="s">
        <v>351</v>
      </c>
      <c r="C308" s="3" t="s">
        <v>403</v>
      </c>
      <c r="D308" s="3" t="s">
        <v>402</v>
      </c>
      <c r="E308" s="3" t="s">
        <v>44</v>
      </c>
      <c r="F308" s="3">
        <v>0</v>
      </c>
      <c r="G308" s="3">
        <v>2</v>
      </c>
      <c r="H308" s="36">
        <v>1.66</v>
      </c>
      <c r="I308" s="11" t="s">
        <v>29</v>
      </c>
      <c r="J308" s="3"/>
      <c r="K308" s="3"/>
      <c r="L308" s="3"/>
      <c r="M308" s="3"/>
      <c r="N308" s="3" t="s">
        <v>64</v>
      </c>
      <c r="O308" s="3" t="s">
        <v>158</v>
      </c>
      <c r="P308" s="15">
        <v>8757.7438912968191</v>
      </c>
      <c r="Q308" s="3" t="s">
        <v>159</v>
      </c>
      <c r="R308" s="3" t="s">
        <v>262</v>
      </c>
      <c r="S308" s="50" t="s">
        <v>1707</v>
      </c>
      <c r="T308" s="3" t="s">
        <v>104</v>
      </c>
      <c r="U308" s="23" t="s">
        <v>64</v>
      </c>
      <c r="V308" s="5">
        <f t="shared" si="32"/>
        <v>17392000</v>
      </c>
      <c r="W308" s="15">
        <v>1.06</v>
      </c>
      <c r="X308" s="5">
        <f t="shared" si="33"/>
        <v>30602963.200000003</v>
      </c>
      <c r="Y308" s="22" t="s">
        <v>1787</v>
      </c>
      <c r="Z308" s="22" t="s">
        <v>1681</v>
      </c>
    </row>
    <row r="309" spans="1:26" x14ac:dyDescent="0.3">
      <c r="A309" s="11" t="s">
        <v>391</v>
      </c>
      <c r="B309" s="3" t="s">
        <v>351</v>
      </c>
      <c r="C309" s="3" t="s">
        <v>390</v>
      </c>
      <c r="D309" s="3" t="s">
        <v>389</v>
      </c>
      <c r="E309" s="3" t="s">
        <v>44</v>
      </c>
      <c r="F309" s="3">
        <v>0</v>
      </c>
      <c r="G309" s="3">
        <v>2</v>
      </c>
      <c r="H309" s="36">
        <v>1.18</v>
      </c>
      <c r="I309" s="11" t="s">
        <v>29</v>
      </c>
      <c r="J309" s="3"/>
      <c r="K309" s="3"/>
      <c r="L309" s="3"/>
      <c r="M309" s="3"/>
      <c r="N309" s="3" t="s">
        <v>64</v>
      </c>
      <c r="O309" s="3" t="s">
        <v>158</v>
      </c>
      <c r="P309" s="15">
        <v>6214.6666713185796</v>
      </c>
      <c r="Q309" s="3" t="s">
        <v>159</v>
      </c>
      <c r="R309" s="3" t="s">
        <v>262</v>
      </c>
      <c r="S309" s="50" t="s">
        <v>1707</v>
      </c>
      <c r="T309" s="3" t="s">
        <v>104</v>
      </c>
      <c r="U309" s="23" t="s">
        <v>64</v>
      </c>
      <c r="V309" s="5">
        <f t="shared" si="32"/>
        <v>17392000</v>
      </c>
      <c r="W309" s="15">
        <v>1.06</v>
      </c>
      <c r="X309" s="5">
        <f t="shared" si="33"/>
        <v>21753913.600000001</v>
      </c>
      <c r="Y309" s="22" t="s">
        <v>1784</v>
      </c>
      <c r="Z309" s="22" t="s">
        <v>1681</v>
      </c>
    </row>
    <row r="310" spans="1:26" x14ac:dyDescent="0.3">
      <c r="A310" s="11" t="s">
        <v>388</v>
      </c>
      <c r="B310" s="3" t="s">
        <v>351</v>
      </c>
      <c r="C310" s="3" t="s">
        <v>387</v>
      </c>
      <c r="D310" s="3" t="s">
        <v>386</v>
      </c>
      <c r="E310" s="3" t="s">
        <v>44</v>
      </c>
      <c r="F310" s="3">
        <v>0</v>
      </c>
      <c r="G310" s="3">
        <v>2</v>
      </c>
      <c r="H310" s="36">
        <v>0.29000000000000004</v>
      </c>
      <c r="I310" s="11" t="s">
        <v>29</v>
      </c>
      <c r="J310" s="3"/>
      <c r="K310" s="3"/>
      <c r="L310" s="3"/>
      <c r="M310" s="3"/>
      <c r="N310" s="3" t="s">
        <v>64</v>
      </c>
      <c r="O310" s="3" t="s">
        <v>158</v>
      </c>
      <c r="P310" s="15">
        <v>1506.10024213158</v>
      </c>
      <c r="Q310" s="3" t="s">
        <v>159</v>
      </c>
      <c r="R310" s="3" t="s">
        <v>262</v>
      </c>
      <c r="S310" s="50" t="s">
        <v>1707</v>
      </c>
      <c r="T310" s="3" t="s">
        <v>104</v>
      </c>
      <c r="U310" s="23" t="s">
        <v>64</v>
      </c>
      <c r="V310" s="5">
        <f t="shared" si="32"/>
        <v>17392000</v>
      </c>
      <c r="W310" s="15">
        <v>1.06</v>
      </c>
      <c r="X310" s="5">
        <f t="shared" si="33"/>
        <v>5346300.8000000017</v>
      </c>
      <c r="Y310" s="22" t="s">
        <v>1791</v>
      </c>
      <c r="Z310" s="22" t="s">
        <v>1681</v>
      </c>
    </row>
    <row r="311" spans="1:26" x14ac:dyDescent="0.3">
      <c r="A311" s="11" t="s">
        <v>385</v>
      </c>
      <c r="B311" s="3" t="s">
        <v>351</v>
      </c>
      <c r="C311" s="3" t="s">
        <v>384</v>
      </c>
      <c r="D311" s="3" t="s">
        <v>371</v>
      </c>
      <c r="E311" s="3" t="s">
        <v>44</v>
      </c>
      <c r="F311" s="3">
        <v>0</v>
      </c>
      <c r="G311" s="3">
        <v>2</v>
      </c>
      <c r="H311" s="36">
        <v>0.2</v>
      </c>
      <c r="I311" s="11" t="s">
        <v>29</v>
      </c>
      <c r="J311" s="3"/>
      <c r="K311" s="3"/>
      <c r="L311" s="3"/>
      <c r="M311" s="3"/>
      <c r="N311" s="3" t="s">
        <v>64</v>
      </c>
      <c r="O311" s="3" t="s">
        <v>158</v>
      </c>
      <c r="P311" s="15">
        <v>1055.18623009373</v>
      </c>
      <c r="Q311" s="3" t="s">
        <v>159</v>
      </c>
      <c r="R311" s="3" t="s">
        <v>262</v>
      </c>
      <c r="S311" s="50" t="s">
        <v>1707</v>
      </c>
      <c r="T311" s="3" t="s">
        <v>104</v>
      </c>
      <c r="U311" s="23" t="s">
        <v>64</v>
      </c>
      <c r="V311" s="5">
        <f t="shared" si="32"/>
        <v>17392000</v>
      </c>
      <c r="W311" s="15">
        <v>1.06</v>
      </c>
      <c r="X311" s="5">
        <f t="shared" si="33"/>
        <v>3687104</v>
      </c>
      <c r="Y311" s="22" t="s">
        <v>1791</v>
      </c>
      <c r="Z311" s="22" t="s">
        <v>1681</v>
      </c>
    </row>
    <row r="312" spans="1:26" x14ac:dyDescent="0.3">
      <c r="A312" s="11" t="s">
        <v>383</v>
      </c>
      <c r="B312" s="3" t="s">
        <v>351</v>
      </c>
      <c r="C312" s="3" t="s">
        <v>381</v>
      </c>
      <c r="D312" s="3" t="s">
        <v>209</v>
      </c>
      <c r="E312" s="3" t="s">
        <v>44</v>
      </c>
      <c r="F312" s="3">
        <v>0</v>
      </c>
      <c r="G312" s="3">
        <v>2</v>
      </c>
      <c r="H312" s="36">
        <v>0.62</v>
      </c>
      <c r="I312" s="11" t="s">
        <v>29</v>
      </c>
      <c r="J312" s="3"/>
      <c r="K312" s="3"/>
      <c r="L312" s="3"/>
      <c r="M312" s="3"/>
      <c r="N312" s="3" t="s">
        <v>64</v>
      </c>
      <c r="O312" s="3" t="s">
        <v>158</v>
      </c>
      <c r="P312" s="15">
        <v>3249.3314956314698</v>
      </c>
      <c r="Q312" s="3" t="s">
        <v>159</v>
      </c>
      <c r="R312" s="3" t="s">
        <v>262</v>
      </c>
      <c r="S312" s="50" t="s">
        <v>1707</v>
      </c>
      <c r="T312" s="3" t="s">
        <v>104</v>
      </c>
      <c r="U312" s="23" t="s">
        <v>64</v>
      </c>
      <c r="V312" s="5">
        <f t="shared" si="32"/>
        <v>17392000</v>
      </c>
      <c r="W312" s="15">
        <v>1.06</v>
      </c>
      <c r="X312" s="5">
        <f t="shared" si="33"/>
        <v>11430022.4</v>
      </c>
      <c r="Y312" s="22" t="s">
        <v>1791</v>
      </c>
      <c r="Z312" s="22" t="s">
        <v>1681</v>
      </c>
    </row>
    <row r="313" spans="1:26" x14ac:dyDescent="0.3">
      <c r="A313" s="11" t="s">
        <v>380</v>
      </c>
      <c r="B313" s="3" t="s">
        <v>351</v>
      </c>
      <c r="C313" s="3" t="s">
        <v>379</v>
      </c>
      <c r="D313" s="3" t="s">
        <v>377</v>
      </c>
      <c r="E313" s="3" t="s">
        <v>44</v>
      </c>
      <c r="F313" s="3">
        <v>0</v>
      </c>
      <c r="G313" s="3">
        <v>2</v>
      </c>
      <c r="H313" s="36">
        <v>0.59</v>
      </c>
      <c r="I313" s="11" t="s">
        <v>29</v>
      </c>
      <c r="J313" s="3"/>
      <c r="K313" s="3"/>
      <c r="L313" s="3"/>
      <c r="M313" s="3"/>
      <c r="N313" s="3" t="s">
        <v>64</v>
      </c>
      <c r="O313" s="3" t="s">
        <v>158</v>
      </c>
      <c r="P313" s="15">
        <v>3067.1298292793799</v>
      </c>
      <c r="Q313" s="3" t="s">
        <v>159</v>
      </c>
      <c r="R313" s="3" t="s">
        <v>262</v>
      </c>
      <c r="S313" s="50" t="s">
        <v>1707</v>
      </c>
      <c r="T313" s="3" t="s">
        <v>104</v>
      </c>
      <c r="U313" s="23" t="s">
        <v>64</v>
      </c>
      <c r="V313" s="5">
        <f t="shared" si="32"/>
        <v>17392000</v>
      </c>
      <c r="W313" s="15">
        <v>1.06</v>
      </c>
      <c r="X313" s="5">
        <f t="shared" si="33"/>
        <v>10876956.800000001</v>
      </c>
      <c r="Y313" s="22" t="s">
        <v>1787</v>
      </c>
      <c r="Z313" s="22" t="s">
        <v>1681</v>
      </c>
    </row>
    <row r="314" spans="1:26" x14ac:dyDescent="0.3">
      <c r="A314" s="11" t="s">
        <v>378</v>
      </c>
      <c r="B314" s="3" t="s">
        <v>351</v>
      </c>
      <c r="C314" s="3" t="s">
        <v>377</v>
      </c>
      <c r="D314" s="3" t="s">
        <v>209</v>
      </c>
      <c r="E314" s="3" t="s">
        <v>44</v>
      </c>
      <c r="F314" s="3">
        <v>0</v>
      </c>
      <c r="G314" s="3">
        <v>2</v>
      </c>
      <c r="H314" s="36">
        <v>0.56000000000000005</v>
      </c>
      <c r="I314" s="11" t="s">
        <v>29</v>
      </c>
      <c r="J314" s="3"/>
      <c r="K314" s="3"/>
      <c r="L314" s="3"/>
      <c r="M314" s="3"/>
      <c r="N314" s="3" t="s">
        <v>64</v>
      </c>
      <c r="O314" s="3" t="s">
        <v>158</v>
      </c>
      <c r="P314" s="15">
        <v>2915.7422266767198</v>
      </c>
      <c r="Q314" s="3" t="s">
        <v>159</v>
      </c>
      <c r="R314" s="3" t="s">
        <v>262</v>
      </c>
      <c r="S314" s="50" t="s">
        <v>1707</v>
      </c>
      <c r="T314" s="3" t="s">
        <v>104</v>
      </c>
      <c r="U314" s="23" t="s">
        <v>64</v>
      </c>
      <c r="V314" s="5">
        <f t="shared" si="32"/>
        <v>17392000</v>
      </c>
      <c r="W314" s="15">
        <v>1.06</v>
      </c>
      <c r="X314" s="5">
        <f t="shared" si="33"/>
        <v>10323891.200000001</v>
      </c>
      <c r="Y314" s="22" t="s">
        <v>1787</v>
      </c>
      <c r="Z314" s="22" t="s">
        <v>1681</v>
      </c>
    </row>
    <row r="315" spans="1:26" x14ac:dyDescent="0.3">
      <c r="A315" s="11" t="s">
        <v>376</v>
      </c>
      <c r="B315" s="3" t="s">
        <v>351</v>
      </c>
      <c r="C315" s="3" t="s">
        <v>374</v>
      </c>
      <c r="D315" s="3" t="s">
        <v>209</v>
      </c>
      <c r="E315" s="3" t="s">
        <v>44</v>
      </c>
      <c r="F315" s="3">
        <v>2</v>
      </c>
      <c r="G315" s="3">
        <v>3</v>
      </c>
      <c r="H315" s="36">
        <v>0.77</v>
      </c>
      <c r="I315" s="11" t="s">
        <v>242</v>
      </c>
      <c r="J315" s="3"/>
      <c r="K315" s="3"/>
      <c r="L315" s="3"/>
      <c r="M315" s="3"/>
      <c r="N315" s="3" t="s">
        <v>64</v>
      </c>
      <c r="O315" s="3" t="s">
        <v>158</v>
      </c>
      <c r="P315" s="15">
        <v>4058.5704410820099</v>
      </c>
      <c r="Q315" s="3" t="s">
        <v>159</v>
      </c>
      <c r="R315" s="3" t="s">
        <v>230</v>
      </c>
      <c r="S315" s="50" t="s">
        <v>1743</v>
      </c>
      <c r="T315" s="3" t="s">
        <v>39</v>
      </c>
      <c r="U315" s="23" t="s">
        <v>64</v>
      </c>
      <c r="V315" s="5">
        <f t="shared" si="32"/>
        <v>6378000</v>
      </c>
      <c r="W315" s="15">
        <v>1.06</v>
      </c>
      <c r="X315" s="5">
        <f t="shared" si="33"/>
        <v>5205723.6000000006</v>
      </c>
      <c r="Y315" s="22" t="s">
        <v>1783</v>
      </c>
      <c r="Z315" s="22" t="s">
        <v>1681</v>
      </c>
    </row>
    <row r="316" spans="1:26" x14ac:dyDescent="0.3">
      <c r="A316" s="11" t="s">
        <v>375</v>
      </c>
      <c r="B316" s="3" t="s">
        <v>351</v>
      </c>
      <c r="C316" s="3" t="s">
        <v>374</v>
      </c>
      <c r="D316" s="3" t="s">
        <v>373</v>
      </c>
      <c r="E316" s="3" t="s">
        <v>44</v>
      </c>
      <c r="F316" s="3">
        <v>2</v>
      </c>
      <c r="G316" s="3">
        <v>3</v>
      </c>
      <c r="H316" s="36">
        <v>3.2899999999999996</v>
      </c>
      <c r="I316" s="11" t="s">
        <v>242</v>
      </c>
      <c r="J316" s="3"/>
      <c r="K316" s="3"/>
      <c r="L316" s="3"/>
      <c r="M316" s="3"/>
      <c r="N316" s="3" t="s">
        <v>64</v>
      </c>
      <c r="O316" s="3" t="s">
        <v>158</v>
      </c>
      <c r="P316" s="15">
        <v>17332.177060157301</v>
      </c>
      <c r="Q316" s="3" t="s">
        <v>159</v>
      </c>
      <c r="R316" s="3" t="s">
        <v>230</v>
      </c>
      <c r="S316" s="50" t="s">
        <v>1743</v>
      </c>
      <c r="T316" s="3" t="s">
        <v>39</v>
      </c>
      <c r="U316" s="23" t="s">
        <v>64</v>
      </c>
      <c r="V316" s="5">
        <f t="shared" si="32"/>
        <v>6378000</v>
      </c>
      <c r="W316" s="15">
        <v>1.06</v>
      </c>
      <c r="X316" s="5">
        <f t="shared" si="33"/>
        <v>22242637.199999996</v>
      </c>
      <c r="Y316" s="22" t="s">
        <v>1783</v>
      </c>
      <c r="Z316" s="22" t="s">
        <v>1681</v>
      </c>
    </row>
    <row r="317" spans="1:26" x14ac:dyDescent="0.3">
      <c r="A317" s="11" t="s">
        <v>372</v>
      </c>
      <c r="B317" s="3" t="s">
        <v>351</v>
      </c>
      <c r="C317" s="3" t="s">
        <v>371</v>
      </c>
      <c r="D317" s="3" t="s">
        <v>370</v>
      </c>
      <c r="E317" s="3" t="s">
        <v>44</v>
      </c>
      <c r="F317" s="3">
        <v>0</v>
      </c>
      <c r="G317" s="3">
        <v>2</v>
      </c>
      <c r="H317" s="36">
        <v>0.53</v>
      </c>
      <c r="I317" s="11" t="s">
        <v>29</v>
      </c>
      <c r="J317" s="3"/>
      <c r="K317" s="3"/>
      <c r="L317" s="3"/>
      <c r="M317" s="3"/>
      <c r="N317" s="3" t="s">
        <v>64</v>
      </c>
      <c r="O317" s="3" t="s">
        <v>158</v>
      </c>
      <c r="P317" s="15">
        <v>2746.1703747591901</v>
      </c>
      <c r="Q317" s="3" t="s">
        <v>159</v>
      </c>
      <c r="R317" s="3" t="s">
        <v>262</v>
      </c>
      <c r="S317" s="50" t="s">
        <v>1707</v>
      </c>
      <c r="T317" s="3" t="s">
        <v>104</v>
      </c>
      <c r="U317" s="23" t="s">
        <v>64</v>
      </c>
      <c r="V317" s="5">
        <f t="shared" si="32"/>
        <v>17392000</v>
      </c>
      <c r="W317" s="15">
        <v>1.06</v>
      </c>
      <c r="X317" s="5">
        <f t="shared" si="33"/>
        <v>9770825.5999999996</v>
      </c>
      <c r="Y317" s="22" t="s">
        <v>1791</v>
      </c>
      <c r="Z317" s="22" t="s">
        <v>1681</v>
      </c>
    </row>
    <row r="318" spans="1:26" x14ac:dyDescent="0.3">
      <c r="A318" s="11" t="s">
        <v>369</v>
      </c>
      <c r="B318" s="3" t="s">
        <v>351</v>
      </c>
      <c r="C318" s="3" t="s">
        <v>368</v>
      </c>
      <c r="D318" s="3" t="s">
        <v>367</v>
      </c>
      <c r="E318" s="3" t="s">
        <v>44</v>
      </c>
      <c r="F318" s="3">
        <v>0</v>
      </c>
      <c r="G318" s="3">
        <v>2</v>
      </c>
      <c r="H318" s="36">
        <v>0.76</v>
      </c>
      <c r="I318" s="11" t="s">
        <v>29</v>
      </c>
      <c r="J318" s="3"/>
      <c r="K318" s="3"/>
      <c r="L318" s="3"/>
      <c r="M318" s="3"/>
      <c r="N318" s="3" t="s">
        <v>64</v>
      </c>
      <c r="O318" s="3" t="s">
        <v>158</v>
      </c>
      <c r="P318" s="15">
        <v>3972.8582623441998</v>
      </c>
      <c r="Q318" s="3" t="s">
        <v>159</v>
      </c>
      <c r="R318" s="3" t="s">
        <v>262</v>
      </c>
      <c r="S318" s="50" t="s">
        <v>1707</v>
      </c>
      <c r="T318" s="3" t="s">
        <v>104</v>
      </c>
      <c r="U318" s="23" t="s">
        <v>64</v>
      </c>
      <c r="V318" s="5">
        <f t="shared" si="32"/>
        <v>17392000</v>
      </c>
      <c r="W318" s="15">
        <v>1.06</v>
      </c>
      <c r="X318" s="5">
        <f t="shared" si="33"/>
        <v>14010995.200000001</v>
      </c>
      <c r="Y318" s="22" t="s">
        <v>1787</v>
      </c>
      <c r="Z318" s="22" t="s">
        <v>1681</v>
      </c>
    </row>
    <row r="319" spans="1:26" x14ac:dyDescent="0.3">
      <c r="A319" s="11" t="s">
        <v>366</v>
      </c>
      <c r="B319" s="3" t="s">
        <v>351</v>
      </c>
      <c r="C319" s="3" t="s">
        <v>365</v>
      </c>
      <c r="D319" s="3" t="s">
        <v>364</v>
      </c>
      <c r="E319" s="3" t="s">
        <v>44</v>
      </c>
      <c r="F319" s="3">
        <v>0</v>
      </c>
      <c r="G319" s="3">
        <v>3</v>
      </c>
      <c r="H319" s="36">
        <v>1.66</v>
      </c>
      <c r="I319" s="11" t="s">
        <v>29</v>
      </c>
      <c r="J319" s="3"/>
      <c r="K319" s="3"/>
      <c r="L319" s="3"/>
      <c r="M319" s="3"/>
      <c r="N319" s="3" t="s">
        <v>64</v>
      </c>
      <c r="O319" s="3" t="s">
        <v>158</v>
      </c>
      <c r="P319" s="15">
        <v>8745.8264181609793</v>
      </c>
      <c r="Q319" s="3" t="s">
        <v>159</v>
      </c>
      <c r="R319" s="3" t="s">
        <v>262</v>
      </c>
      <c r="S319" s="50" t="s">
        <v>1707</v>
      </c>
      <c r="T319" s="3" t="s">
        <v>104</v>
      </c>
      <c r="U319" s="23" t="s">
        <v>64</v>
      </c>
      <c r="V319" s="5">
        <f t="shared" si="32"/>
        <v>17392000</v>
      </c>
      <c r="W319" s="15">
        <v>1.06</v>
      </c>
      <c r="X319" s="5">
        <f t="shared" si="33"/>
        <v>30602963.200000003</v>
      </c>
      <c r="Y319" s="22" t="s">
        <v>1783</v>
      </c>
      <c r="Z319" s="22" t="s">
        <v>1681</v>
      </c>
    </row>
    <row r="320" spans="1:26" x14ac:dyDescent="0.3">
      <c r="A320" s="11" t="s">
        <v>363</v>
      </c>
      <c r="B320" s="3" t="s">
        <v>351</v>
      </c>
      <c r="C320" s="3" t="s">
        <v>362</v>
      </c>
      <c r="D320" s="3" t="s">
        <v>361</v>
      </c>
      <c r="E320" s="3" t="s">
        <v>44</v>
      </c>
      <c r="F320" s="3">
        <v>2</v>
      </c>
      <c r="G320" s="3">
        <v>3</v>
      </c>
      <c r="H320" s="36">
        <v>0.49</v>
      </c>
      <c r="I320" s="11" t="s">
        <v>242</v>
      </c>
      <c r="J320" s="3"/>
      <c r="K320" s="3"/>
      <c r="L320" s="3"/>
      <c r="M320" s="3"/>
      <c r="N320" s="3" t="s">
        <v>64</v>
      </c>
      <c r="O320" s="3" t="s">
        <v>158</v>
      </c>
      <c r="P320" s="15">
        <v>2544.2558380723499</v>
      </c>
      <c r="Q320" s="3" t="s">
        <v>159</v>
      </c>
      <c r="R320" s="3" t="s">
        <v>230</v>
      </c>
      <c r="S320" s="50" t="s">
        <v>1743</v>
      </c>
      <c r="T320" s="3" t="s">
        <v>104</v>
      </c>
      <c r="U320" s="23" t="s">
        <v>64</v>
      </c>
      <c r="V320" s="5">
        <f t="shared" si="32"/>
        <v>6378000</v>
      </c>
      <c r="W320" s="15">
        <v>1.06</v>
      </c>
      <c r="X320" s="5">
        <f t="shared" si="33"/>
        <v>3312733.2</v>
      </c>
      <c r="Y320" s="22" t="s">
        <v>1783</v>
      </c>
      <c r="Z320" s="22" t="s">
        <v>1681</v>
      </c>
    </row>
    <row r="321" spans="1:26" x14ac:dyDescent="0.3">
      <c r="A321" s="11" t="s">
        <v>360</v>
      </c>
      <c r="B321" s="3" t="s">
        <v>351</v>
      </c>
      <c r="C321" s="3" t="s">
        <v>359</v>
      </c>
      <c r="D321" s="3" t="s">
        <v>358</v>
      </c>
      <c r="E321" s="3" t="s">
        <v>44</v>
      </c>
      <c r="F321" s="3">
        <v>0</v>
      </c>
      <c r="G321" s="3">
        <v>2</v>
      </c>
      <c r="H321" s="36">
        <v>0.23</v>
      </c>
      <c r="I321" s="11" t="s">
        <v>29</v>
      </c>
      <c r="J321" s="3"/>
      <c r="K321" s="3"/>
      <c r="L321" s="3"/>
      <c r="M321" s="3"/>
      <c r="N321" s="3" t="s">
        <v>64</v>
      </c>
      <c r="O321" s="3" t="s">
        <v>158</v>
      </c>
      <c r="P321" s="15">
        <v>1164.84170529989</v>
      </c>
      <c r="Q321" s="3" t="s">
        <v>159</v>
      </c>
      <c r="R321" s="3" t="s">
        <v>262</v>
      </c>
      <c r="S321" s="50" t="s">
        <v>1707</v>
      </c>
      <c r="T321" s="3" t="s">
        <v>104</v>
      </c>
      <c r="U321" s="23" t="s">
        <v>64</v>
      </c>
      <c r="V321" s="5">
        <f t="shared" si="32"/>
        <v>17392000</v>
      </c>
      <c r="W321" s="15">
        <v>1.06</v>
      </c>
      <c r="X321" s="5">
        <f t="shared" si="33"/>
        <v>4240169.6000000006</v>
      </c>
      <c r="Y321" s="22" t="s">
        <v>1782</v>
      </c>
      <c r="Z321" s="22" t="s">
        <v>1681</v>
      </c>
    </row>
    <row r="322" spans="1:26" x14ac:dyDescent="0.3">
      <c r="A322" s="11" t="s">
        <v>357</v>
      </c>
      <c r="B322" s="3" t="s">
        <v>351</v>
      </c>
      <c r="C322" s="3" t="s">
        <v>356</v>
      </c>
      <c r="D322" s="3" t="s">
        <v>355</v>
      </c>
      <c r="E322" s="3" t="s">
        <v>44</v>
      </c>
      <c r="F322" s="3">
        <v>2</v>
      </c>
      <c r="G322" s="3">
        <v>3</v>
      </c>
      <c r="H322" s="36">
        <v>1.1499999999999999</v>
      </c>
      <c r="I322" s="11" t="s">
        <v>242</v>
      </c>
      <c r="J322" s="3"/>
      <c r="K322" s="3"/>
      <c r="L322" s="3"/>
      <c r="M322" s="3"/>
      <c r="N322" s="3" t="s">
        <v>64</v>
      </c>
      <c r="O322" s="3" t="s">
        <v>158</v>
      </c>
      <c r="P322" s="15">
        <v>6020.3876481377902</v>
      </c>
      <c r="Q322" s="3" t="s">
        <v>159</v>
      </c>
      <c r="R322" s="3" t="s">
        <v>230</v>
      </c>
      <c r="S322" s="50" t="s">
        <v>1743</v>
      </c>
      <c r="T322" s="3" t="s">
        <v>104</v>
      </c>
      <c r="U322" s="23" t="s">
        <v>64</v>
      </c>
      <c r="V322" s="5">
        <f t="shared" si="32"/>
        <v>6378000</v>
      </c>
      <c r="W322" s="15">
        <v>1.06</v>
      </c>
      <c r="X322" s="5">
        <f t="shared" si="33"/>
        <v>7774781.9999999991</v>
      </c>
      <c r="Y322" s="22" t="s">
        <v>1783</v>
      </c>
      <c r="Z322" s="22" t="s">
        <v>1681</v>
      </c>
    </row>
    <row r="323" spans="1:26" x14ac:dyDescent="0.3">
      <c r="A323" s="11" t="s">
        <v>354</v>
      </c>
      <c r="B323" s="3" t="s">
        <v>351</v>
      </c>
      <c r="C323" s="3" t="s">
        <v>157</v>
      </c>
      <c r="D323" s="3" t="s">
        <v>353</v>
      </c>
      <c r="E323" s="3" t="s">
        <v>44</v>
      </c>
      <c r="F323" s="3">
        <v>2</v>
      </c>
      <c r="G323" s="3">
        <v>3</v>
      </c>
      <c r="H323" s="36">
        <v>1.68</v>
      </c>
      <c r="I323" s="11" t="s">
        <v>242</v>
      </c>
      <c r="J323" s="3"/>
      <c r="K323" s="3"/>
      <c r="L323" s="3"/>
      <c r="M323" s="3"/>
      <c r="N323" s="3" t="s">
        <v>64</v>
      </c>
      <c r="O323" s="3" t="s">
        <v>158</v>
      </c>
      <c r="P323" s="15">
        <v>8833.2503974233005</v>
      </c>
      <c r="Q323" s="3" t="s">
        <v>159</v>
      </c>
      <c r="R323" s="3" t="s">
        <v>230</v>
      </c>
      <c r="S323" s="50" t="s">
        <v>1743</v>
      </c>
      <c r="T323" s="3" t="s">
        <v>39</v>
      </c>
      <c r="U323" s="23" t="s">
        <v>64</v>
      </c>
      <c r="V323" s="5">
        <f t="shared" si="32"/>
        <v>6378000</v>
      </c>
      <c r="W323" s="15">
        <v>1.06</v>
      </c>
      <c r="X323" s="5">
        <f t="shared" si="33"/>
        <v>11357942.4</v>
      </c>
      <c r="Y323" s="22" t="s">
        <v>1783</v>
      </c>
      <c r="Z323" s="22" t="s">
        <v>1681</v>
      </c>
    </row>
    <row r="324" spans="1:26" x14ac:dyDescent="0.3">
      <c r="A324" s="11" t="s">
        <v>352</v>
      </c>
      <c r="B324" s="3" t="s">
        <v>351</v>
      </c>
      <c r="C324" s="3" t="s">
        <v>350</v>
      </c>
      <c r="D324" s="3" t="s">
        <v>349</v>
      </c>
      <c r="E324" s="3" t="s">
        <v>44</v>
      </c>
      <c r="F324" s="3">
        <v>0</v>
      </c>
      <c r="G324" s="3">
        <v>2</v>
      </c>
      <c r="H324" s="36">
        <v>0.47000000000000003</v>
      </c>
      <c r="I324" s="11" t="s">
        <v>29</v>
      </c>
      <c r="J324" s="3"/>
      <c r="K324" s="3"/>
      <c r="L324" s="3"/>
      <c r="M324" s="3"/>
      <c r="N324" s="3" t="s">
        <v>64</v>
      </c>
      <c r="O324" s="3" t="s">
        <v>158</v>
      </c>
      <c r="P324" s="15">
        <v>2461.7569645591602</v>
      </c>
      <c r="Q324" s="3" t="s">
        <v>159</v>
      </c>
      <c r="R324" s="3" t="s">
        <v>262</v>
      </c>
      <c r="S324" s="50" t="s">
        <v>1707</v>
      </c>
      <c r="T324" s="3" t="s">
        <v>104</v>
      </c>
      <c r="U324" s="23" t="s">
        <v>64</v>
      </c>
      <c r="V324" s="5">
        <f t="shared" si="32"/>
        <v>17392000</v>
      </c>
      <c r="W324" s="15">
        <v>1.06</v>
      </c>
      <c r="X324" s="5">
        <f t="shared" si="33"/>
        <v>8664694.4000000022</v>
      </c>
      <c r="Y324" s="22" t="s">
        <v>1791</v>
      </c>
      <c r="Z324" s="22" t="s">
        <v>1681</v>
      </c>
    </row>
    <row r="325" spans="1:26" x14ac:dyDescent="0.3">
      <c r="A325" s="11" t="s">
        <v>604</v>
      </c>
      <c r="B325" s="3" t="s">
        <v>603</v>
      </c>
      <c r="C325" s="3" t="s">
        <v>602</v>
      </c>
      <c r="D325" s="3" t="s">
        <v>601</v>
      </c>
      <c r="E325" s="3" t="s">
        <v>44</v>
      </c>
      <c r="F325" s="3">
        <v>0</v>
      </c>
      <c r="G325" s="3">
        <v>2</v>
      </c>
      <c r="H325" s="36">
        <v>0.8</v>
      </c>
      <c r="I325" s="11" t="s">
        <v>29</v>
      </c>
      <c r="J325" s="3"/>
      <c r="K325" s="3"/>
      <c r="L325" s="3"/>
      <c r="M325" s="3" t="s">
        <v>34</v>
      </c>
      <c r="N325" s="3" t="s">
        <v>64</v>
      </c>
      <c r="O325" s="3" t="s">
        <v>158</v>
      </c>
      <c r="P325" s="15">
        <v>4180.42612663816</v>
      </c>
      <c r="Q325" s="3" t="s">
        <v>159</v>
      </c>
      <c r="R325" s="3" t="s">
        <v>262</v>
      </c>
      <c r="S325" s="50" t="s">
        <v>1707</v>
      </c>
      <c r="T325" s="3" t="s">
        <v>104</v>
      </c>
      <c r="U325" s="23" t="s">
        <v>64</v>
      </c>
      <c r="V325" s="5">
        <f t="shared" si="32"/>
        <v>17392000</v>
      </c>
      <c r="W325" s="15">
        <v>1.06</v>
      </c>
      <c r="X325" s="5">
        <f t="shared" si="33"/>
        <v>14748416</v>
      </c>
      <c r="Y325" s="22" t="s">
        <v>1782</v>
      </c>
      <c r="Z325" s="22" t="s">
        <v>1683</v>
      </c>
    </row>
    <row r="326" spans="1:26" x14ac:dyDescent="0.3">
      <c r="A326" s="11" t="s">
        <v>600</v>
      </c>
      <c r="B326" s="3" t="s">
        <v>599</v>
      </c>
      <c r="C326" s="3" t="s">
        <v>598</v>
      </c>
      <c r="D326" s="3" t="s">
        <v>164</v>
      </c>
      <c r="E326" s="3" t="s">
        <v>44</v>
      </c>
      <c r="F326" s="3">
        <v>0</v>
      </c>
      <c r="G326" s="3">
        <v>2</v>
      </c>
      <c r="H326" s="36">
        <v>0.22</v>
      </c>
      <c r="I326" s="11" t="s">
        <v>29</v>
      </c>
      <c r="J326" s="3"/>
      <c r="K326" s="3"/>
      <c r="L326" s="3"/>
      <c r="M326" s="3" t="s">
        <v>34</v>
      </c>
      <c r="N326" s="3" t="s">
        <v>64</v>
      </c>
      <c r="O326" s="3" t="s">
        <v>158</v>
      </c>
      <c r="P326" s="15">
        <v>1115.10724382835</v>
      </c>
      <c r="Q326" s="3" t="s">
        <v>159</v>
      </c>
      <c r="R326" s="3" t="s">
        <v>262</v>
      </c>
      <c r="S326" s="50" t="s">
        <v>1707</v>
      </c>
      <c r="T326" s="3" t="s">
        <v>104</v>
      </c>
      <c r="U326" s="23" t="s">
        <v>64</v>
      </c>
      <c r="V326" s="5">
        <f t="shared" si="32"/>
        <v>17392000</v>
      </c>
      <c r="W326" s="15">
        <v>1.06</v>
      </c>
      <c r="X326" s="5">
        <f t="shared" si="33"/>
        <v>4055814.4000000004</v>
      </c>
      <c r="Y326" s="22" t="s">
        <v>1782</v>
      </c>
      <c r="Z326" s="22" t="s">
        <v>1683</v>
      </c>
    </row>
    <row r="327" spans="1:26" x14ac:dyDescent="0.3">
      <c r="A327" s="11" t="s">
        <v>592</v>
      </c>
      <c r="B327" s="3" t="s">
        <v>591</v>
      </c>
      <c r="C327" s="3" t="s">
        <v>303</v>
      </c>
      <c r="D327" s="3" t="s">
        <v>590</v>
      </c>
      <c r="E327" s="3" t="s">
        <v>44</v>
      </c>
      <c r="F327" s="3">
        <v>0</v>
      </c>
      <c r="G327" s="3">
        <v>2</v>
      </c>
      <c r="H327" s="36">
        <v>0.81</v>
      </c>
      <c r="I327" s="11" t="s">
        <v>29</v>
      </c>
      <c r="J327" s="3"/>
      <c r="K327" s="3"/>
      <c r="L327" s="3"/>
      <c r="M327" s="3" t="s">
        <v>34</v>
      </c>
      <c r="N327" s="3" t="s">
        <v>64</v>
      </c>
      <c r="O327" s="3" t="s">
        <v>158</v>
      </c>
      <c r="P327" s="15">
        <v>4228.9067536129196</v>
      </c>
      <c r="Q327" s="3" t="s">
        <v>159</v>
      </c>
      <c r="R327" s="3" t="s">
        <v>262</v>
      </c>
      <c r="S327" s="50" t="s">
        <v>1707</v>
      </c>
      <c r="T327" s="3" t="s">
        <v>104</v>
      </c>
      <c r="U327" s="23" t="s">
        <v>64</v>
      </c>
      <c r="V327" s="5">
        <f t="shared" si="32"/>
        <v>17392000</v>
      </c>
      <c r="W327" s="15">
        <v>1.06</v>
      </c>
      <c r="X327" s="5">
        <f t="shared" si="33"/>
        <v>14932771.200000001</v>
      </c>
      <c r="Y327" s="22" t="s">
        <v>1782</v>
      </c>
      <c r="Z327" s="22" t="s">
        <v>1683</v>
      </c>
    </row>
    <row r="328" spans="1:26" x14ac:dyDescent="0.3">
      <c r="A328" s="11" t="s">
        <v>589</v>
      </c>
      <c r="B328" s="3" t="s">
        <v>588</v>
      </c>
      <c r="C328" s="3" t="s">
        <v>328</v>
      </c>
      <c r="D328" s="3" t="s">
        <v>587</v>
      </c>
      <c r="E328" s="3" t="s">
        <v>44</v>
      </c>
      <c r="F328" s="3">
        <v>0</v>
      </c>
      <c r="G328" s="3">
        <v>2</v>
      </c>
      <c r="H328" s="36">
        <v>0.37</v>
      </c>
      <c r="I328" s="11" t="s">
        <v>29</v>
      </c>
      <c r="J328" s="3"/>
      <c r="K328" s="3"/>
      <c r="L328" s="3"/>
      <c r="M328" s="3" t="s">
        <v>34</v>
      </c>
      <c r="N328" s="3" t="s">
        <v>64</v>
      </c>
      <c r="O328" s="3" t="s">
        <v>158</v>
      </c>
      <c r="P328" s="15">
        <v>1941.58316421983</v>
      </c>
      <c r="Q328" s="3" t="s">
        <v>159</v>
      </c>
      <c r="R328" s="3" t="s">
        <v>262</v>
      </c>
      <c r="S328" s="50" t="s">
        <v>1707</v>
      </c>
      <c r="T328" s="3" t="s">
        <v>104</v>
      </c>
      <c r="U328" s="23" t="s">
        <v>64</v>
      </c>
      <c r="V328" s="5">
        <f t="shared" si="32"/>
        <v>17392000</v>
      </c>
      <c r="W328" s="15">
        <v>1.06</v>
      </c>
      <c r="X328" s="5">
        <f t="shared" si="33"/>
        <v>6821142.4000000004</v>
      </c>
      <c r="Y328" s="22" t="s">
        <v>1782</v>
      </c>
      <c r="Z328" s="22" t="s">
        <v>1683</v>
      </c>
    </row>
    <row r="329" spans="1:26" x14ac:dyDescent="0.3">
      <c r="A329" s="11" t="s">
        <v>586</v>
      </c>
      <c r="B329" s="3" t="s">
        <v>585</v>
      </c>
      <c r="C329" s="3" t="s">
        <v>545</v>
      </c>
      <c r="D329" s="3" t="s">
        <v>263</v>
      </c>
      <c r="E329" s="3" t="s">
        <v>44</v>
      </c>
      <c r="F329" s="3">
        <v>0</v>
      </c>
      <c r="G329" s="3">
        <v>2</v>
      </c>
      <c r="H329" s="36">
        <v>0.42</v>
      </c>
      <c r="I329" s="11" t="s">
        <v>29</v>
      </c>
      <c r="J329" s="3"/>
      <c r="K329" s="3"/>
      <c r="L329" s="3"/>
      <c r="M329" s="3" t="s">
        <v>34</v>
      </c>
      <c r="N329" s="3" t="s">
        <v>64</v>
      </c>
      <c r="O329" s="3" t="s">
        <v>158</v>
      </c>
      <c r="P329" s="15">
        <v>2197.3611491195002</v>
      </c>
      <c r="Q329" s="3" t="s">
        <v>159</v>
      </c>
      <c r="R329" s="3" t="s">
        <v>262</v>
      </c>
      <c r="S329" s="50" t="s">
        <v>1707</v>
      </c>
      <c r="T329" s="3" t="s">
        <v>104</v>
      </c>
      <c r="U329" s="23" t="s">
        <v>64</v>
      </c>
      <c r="V329" s="5">
        <f t="shared" si="32"/>
        <v>17392000</v>
      </c>
      <c r="W329" s="15">
        <v>1.06</v>
      </c>
      <c r="X329" s="5">
        <f t="shared" si="33"/>
        <v>7742918.4000000004</v>
      </c>
      <c r="Y329" s="22" t="s">
        <v>1782</v>
      </c>
      <c r="Z329" s="22" t="s">
        <v>1683</v>
      </c>
    </row>
    <row r="330" spans="1:26" x14ac:dyDescent="0.3">
      <c r="A330" s="11" t="s">
        <v>584</v>
      </c>
      <c r="B330" s="3" t="s">
        <v>583</v>
      </c>
      <c r="C330" s="3" t="s">
        <v>263</v>
      </c>
      <c r="D330" s="3" t="s">
        <v>303</v>
      </c>
      <c r="E330" s="3" t="s">
        <v>44</v>
      </c>
      <c r="F330" s="3">
        <v>0</v>
      </c>
      <c r="G330" s="3">
        <v>2</v>
      </c>
      <c r="H330" s="36">
        <v>0.15000000000000002</v>
      </c>
      <c r="I330" s="11" t="s">
        <v>29</v>
      </c>
      <c r="J330" s="3"/>
      <c r="K330" s="3"/>
      <c r="L330" s="3"/>
      <c r="M330" s="3" t="s">
        <v>34</v>
      </c>
      <c r="N330" s="3" t="s">
        <v>64</v>
      </c>
      <c r="O330" s="3" t="s">
        <v>158</v>
      </c>
      <c r="P330" s="15">
        <v>744.03739655606296</v>
      </c>
      <c r="Q330" s="3" t="s">
        <v>159</v>
      </c>
      <c r="R330" s="3" t="s">
        <v>262</v>
      </c>
      <c r="S330" s="50" t="s">
        <v>1707</v>
      </c>
      <c r="T330" s="3" t="s">
        <v>104</v>
      </c>
      <c r="U330" s="23" t="s">
        <v>64</v>
      </c>
      <c r="V330" s="5">
        <f t="shared" si="32"/>
        <v>17392000</v>
      </c>
      <c r="W330" s="15">
        <v>1.06</v>
      </c>
      <c r="X330" s="5">
        <f t="shared" si="33"/>
        <v>2765328.0000000005</v>
      </c>
      <c r="Y330" s="22" t="s">
        <v>1782</v>
      </c>
      <c r="Z330" s="22" t="s">
        <v>1683</v>
      </c>
    </row>
    <row r="331" spans="1:26" x14ac:dyDescent="0.3">
      <c r="A331" s="11" t="s">
        <v>575</v>
      </c>
      <c r="B331" s="3" t="s">
        <v>555</v>
      </c>
      <c r="C331" s="3" t="s">
        <v>574</v>
      </c>
      <c r="D331" s="3" t="s">
        <v>573</v>
      </c>
      <c r="E331" s="3" t="s">
        <v>44</v>
      </c>
      <c r="F331" s="3">
        <v>0</v>
      </c>
      <c r="G331" s="3">
        <v>4</v>
      </c>
      <c r="H331" s="36">
        <v>0.49</v>
      </c>
      <c r="I331" s="11" t="s">
        <v>29</v>
      </c>
      <c r="J331" s="3"/>
      <c r="K331" s="3"/>
      <c r="L331" s="3"/>
      <c r="M331" s="3" t="s">
        <v>34</v>
      </c>
      <c r="N331" s="3" t="s">
        <v>64</v>
      </c>
      <c r="O331" s="3" t="s">
        <v>158</v>
      </c>
      <c r="P331" s="15">
        <v>2543.8612722427902</v>
      </c>
      <c r="Q331" s="3" t="s">
        <v>159</v>
      </c>
      <c r="R331" s="3" t="s">
        <v>262</v>
      </c>
      <c r="S331" s="50" t="s">
        <v>1707</v>
      </c>
      <c r="T331" s="3" t="s">
        <v>39</v>
      </c>
      <c r="U331" s="23" t="s">
        <v>64</v>
      </c>
      <c r="V331" s="5">
        <f t="shared" si="32"/>
        <v>17392000</v>
      </c>
      <c r="W331" s="15">
        <v>1.06</v>
      </c>
      <c r="X331" s="5">
        <f t="shared" si="33"/>
        <v>9033404.8000000007</v>
      </c>
      <c r="Y331" s="22" t="s">
        <v>1777</v>
      </c>
      <c r="Z331" s="22" t="s">
        <v>1683</v>
      </c>
    </row>
    <row r="332" spans="1:26" x14ac:dyDescent="0.3">
      <c r="A332" s="11" t="s">
        <v>552</v>
      </c>
      <c r="B332" s="3" t="s">
        <v>473</v>
      </c>
      <c r="C332" s="3" t="s">
        <v>547</v>
      </c>
      <c r="D332" s="3" t="s">
        <v>551</v>
      </c>
      <c r="E332" s="3" t="s">
        <v>44</v>
      </c>
      <c r="F332" s="3">
        <v>0</v>
      </c>
      <c r="G332" s="3">
        <v>2</v>
      </c>
      <c r="H332" s="36">
        <v>1.2</v>
      </c>
      <c r="I332" s="11" t="s">
        <v>29</v>
      </c>
      <c r="J332" s="3"/>
      <c r="K332" s="3"/>
      <c r="L332" s="3"/>
      <c r="M332" s="3" t="s">
        <v>63</v>
      </c>
      <c r="N332" s="3" t="s">
        <v>64</v>
      </c>
      <c r="O332" s="3" t="s">
        <v>158</v>
      </c>
      <c r="P332" s="15">
        <v>6286.1249056942797</v>
      </c>
      <c r="Q332" s="3" t="s">
        <v>159</v>
      </c>
      <c r="R332" s="3" t="s">
        <v>262</v>
      </c>
      <c r="S332" s="50" t="s">
        <v>1707</v>
      </c>
      <c r="T332" s="3" t="s">
        <v>104</v>
      </c>
      <c r="U332" s="23" t="s">
        <v>64</v>
      </c>
      <c r="V332" s="5">
        <f t="shared" si="32"/>
        <v>17392000</v>
      </c>
      <c r="W332" s="15">
        <v>1.06</v>
      </c>
      <c r="X332" s="5">
        <f t="shared" si="33"/>
        <v>22122624</v>
      </c>
      <c r="Y332" s="22" t="s">
        <v>1782</v>
      </c>
      <c r="Z332" s="22" t="s">
        <v>1683</v>
      </c>
    </row>
    <row r="333" spans="1:26" x14ac:dyDescent="0.3">
      <c r="A333" s="11" t="s">
        <v>550</v>
      </c>
      <c r="B333" s="3" t="s">
        <v>549</v>
      </c>
      <c r="C333" s="3" t="s">
        <v>548</v>
      </c>
      <c r="D333" s="3" t="s">
        <v>547</v>
      </c>
      <c r="E333" s="3" t="s">
        <v>44</v>
      </c>
      <c r="F333" s="3">
        <v>0</v>
      </c>
      <c r="G333" s="3">
        <v>2</v>
      </c>
      <c r="H333" s="36">
        <v>1.07</v>
      </c>
      <c r="I333" s="11" t="s">
        <v>29</v>
      </c>
      <c r="J333" s="3"/>
      <c r="K333" s="3"/>
      <c r="L333" s="3"/>
      <c r="M333" s="3" t="s">
        <v>63</v>
      </c>
      <c r="N333" s="3" t="s">
        <v>64</v>
      </c>
      <c r="O333" s="3" t="s">
        <v>158</v>
      </c>
      <c r="P333" s="15">
        <v>5607.8267578218502</v>
      </c>
      <c r="Q333" s="3" t="s">
        <v>159</v>
      </c>
      <c r="R333" s="3" t="s">
        <v>262</v>
      </c>
      <c r="S333" s="50" t="s">
        <v>1707</v>
      </c>
      <c r="T333" s="3" t="s">
        <v>104</v>
      </c>
      <c r="U333" s="23" t="s">
        <v>64</v>
      </c>
      <c r="V333" s="5">
        <f t="shared" ref="V333:V359" si="34">VLOOKUP(I333,AB:AC,2,FALSE)</f>
        <v>17392000</v>
      </c>
      <c r="W333" s="15">
        <v>1.06</v>
      </c>
      <c r="X333" s="5">
        <f t="shared" ref="X333:X359" si="35">V333*H333*W333</f>
        <v>19726006.400000002</v>
      </c>
      <c r="Y333" s="22" t="s">
        <v>1782</v>
      </c>
      <c r="Z333" s="22" t="s">
        <v>1683</v>
      </c>
    </row>
    <row r="334" spans="1:26" x14ac:dyDescent="0.3">
      <c r="A334" s="11" t="s">
        <v>544</v>
      </c>
      <c r="B334" s="3" t="s">
        <v>543</v>
      </c>
      <c r="C334" s="3" t="s">
        <v>328</v>
      </c>
      <c r="D334" s="3" t="s">
        <v>303</v>
      </c>
      <c r="E334" s="3" t="s">
        <v>44</v>
      </c>
      <c r="F334" s="3">
        <v>0</v>
      </c>
      <c r="G334" s="3">
        <v>2</v>
      </c>
      <c r="H334" s="36">
        <v>0.36</v>
      </c>
      <c r="I334" s="11" t="s">
        <v>29</v>
      </c>
      <c r="J334" s="3"/>
      <c r="K334" s="3"/>
      <c r="L334" s="3"/>
      <c r="M334" s="3" t="s">
        <v>34</v>
      </c>
      <c r="N334" s="3" t="s">
        <v>64</v>
      </c>
      <c r="O334" s="3" t="s">
        <v>158</v>
      </c>
      <c r="P334" s="15">
        <v>1853.0132467429401</v>
      </c>
      <c r="Q334" s="3" t="s">
        <v>159</v>
      </c>
      <c r="R334" s="3" t="s">
        <v>262</v>
      </c>
      <c r="S334" s="50" t="s">
        <v>1707</v>
      </c>
      <c r="T334" s="3" t="s">
        <v>104</v>
      </c>
      <c r="U334" s="23" t="s">
        <v>64</v>
      </c>
      <c r="V334" s="5">
        <f t="shared" si="34"/>
        <v>17392000</v>
      </c>
      <c r="W334" s="15">
        <v>1.06</v>
      </c>
      <c r="X334" s="5">
        <f t="shared" si="35"/>
        <v>6636787.2000000002</v>
      </c>
      <c r="Y334" s="22" t="s">
        <v>1782</v>
      </c>
      <c r="Z334" s="22" t="s">
        <v>1683</v>
      </c>
    </row>
    <row r="335" spans="1:26" x14ac:dyDescent="0.3">
      <c r="A335" s="11" t="s">
        <v>322</v>
      </c>
      <c r="B335" s="3" t="s">
        <v>319</v>
      </c>
      <c r="C335" s="3" t="s">
        <v>310</v>
      </c>
      <c r="D335" s="3" t="s">
        <v>321</v>
      </c>
      <c r="E335" s="3" t="s">
        <v>44</v>
      </c>
      <c r="F335" s="3">
        <v>0</v>
      </c>
      <c r="G335" s="3">
        <v>2</v>
      </c>
      <c r="H335" s="36">
        <v>1.54</v>
      </c>
      <c r="I335" s="11" t="s">
        <v>29</v>
      </c>
      <c r="J335" s="3"/>
      <c r="K335" s="3"/>
      <c r="L335" s="3"/>
      <c r="M335" s="3"/>
      <c r="N335" s="3" t="s">
        <v>64</v>
      </c>
      <c r="O335" s="3" t="s">
        <v>158</v>
      </c>
      <c r="P335" s="15">
        <v>8123.6758470304703</v>
      </c>
      <c r="Q335" s="3" t="s">
        <v>159</v>
      </c>
      <c r="R335" s="3" t="s">
        <v>262</v>
      </c>
      <c r="S335" s="50" t="s">
        <v>1707</v>
      </c>
      <c r="T335" s="3" t="s">
        <v>104</v>
      </c>
      <c r="U335" s="23" t="s">
        <v>64</v>
      </c>
      <c r="V335" s="5">
        <f t="shared" si="34"/>
        <v>17392000</v>
      </c>
      <c r="W335" s="15">
        <v>1.06</v>
      </c>
      <c r="X335" s="5">
        <f t="shared" si="35"/>
        <v>28390700.800000001</v>
      </c>
      <c r="Y335" s="22" t="s">
        <v>1782</v>
      </c>
      <c r="Z335" s="22" t="s">
        <v>1625</v>
      </c>
    </row>
    <row r="336" spans="1:26" x14ac:dyDescent="0.3">
      <c r="A336" s="11" t="s">
        <v>320</v>
      </c>
      <c r="B336" s="3" t="s">
        <v>319</v>
      </c>
      <c r="C336" s="3" t="s">
        <v>52</v>
      </c>
      <c r="D336" s="3" t="s">
        <v>292</v>
      </c>
      <c r="E336" s="3" t="s">
        <v>44</v>
      </c>
      <c r="F336" s="3">
        <v>0</v>
      </c>
      <c r="G336" s="3">
        <v>2</v>
      </c>
      <c r="H336" s="36">
        <v>0.6</v>
      </c>
      <c r="I336" s="11" t="s">
        <v>29</v>
      </c>
      <c r="J336" s="3"/>
      <c r="K336" s="3"/>
      <c r="L336" s="3"/>
      <c r="M336" s="3"/>
      <c r="N336" s="3" t="s">
        <v>64</v>
      </c>
      <c r="O336" s="3" t="s">
        <v>158</v>
      </c>
      <c r="P336" s="15">
        <v>3123.9477486902701</v>
      </c>
      <c r="Q336" s="3" t="s">
        <v>159</v>
      </c>
      <c r="R336" s="3" t="s">
        <v>262</v>
      </c>
      <c r="S336" s="50" t="s">
        <v>1707</v>
      </c>
      <c r="T336" s="3" t="s">
        <v>104</v>
      </c>
      <c r="U336" s="23" t="s">
        <v>64</v>
      </c>
      <c r="V336" s="5">
        <f t="shared" si="34"/>
        <v>17392000</v>
      </c>
      <c r="W336" s="15">
        <v>1.06</v>
      </c>
      <c r="X336" s="5">
        <f t="shared" si="35"/>
        <v>11061312</v>
      </c>
      <c r="Y336" s="22" t="s">
        <v>1791</v>
      </c>
      <c r="Z336" s="5"/>
    </row>
    <row r="337" spans="1:26" x14ac:dyDescent="0.3">
      <c r="A337" s="11" t="s">
        <v>318</v>
      </c>
      <c r="B337" s="3" t="s">
        <v>317</v>
      </c>
      <c r="C337" s="3" t="s">
        <v>316</v>
      </c>
      <c r="D337" s="3" t="s">
        <v>52</v>
      </c>
      <c r="E337" s="3" t="s">
        <v>44</v>
      </c>
      <c r="F337" s="3">
        <v>0</v>
      </c>
      <c r="G337" s="3">
        <v>2</v>
      </c>
      <c r="H337" s="36">
        <v>1.19</v>
      </c>
      <c r="I337" s="11" t="s">
        <v>29</v>
      </c>
      <c r="J337" s="3"/>
      <c r="K337" s="3"/>
      <c r="L337" s="3"/>
      <c r="M337" s="3"/>
      <c r="N337" s="3" t="s">
        <v>64</v>
      </c>
      <c r="O337" s="3" t="s">
        <v>158</v>
      </c>
      <c r="P337" s="15">
        <v>6235.2469381344299</v>
      </c>
      <c r="Q337" s="3" t="s">
        <v>159</v>
      </c>
      <c r="R337" s="3" t="s">
        <v>262</v>
      </c>
      <c r="S337" s="50" t="s">
        <v>1707</v>
      </c>
      <c r="T337" s="3" t="s">
        <v>104</v>
      </c>
      <c r="U337" s="23" t="s">
        <v>64</v>
      </c>
      <c r="V337" s="5">
        <f t="shared" si="34"/>
        <v>17392000</v>
      </c>
      <c r="W337" s="15">
        <v>1.06</v>
      </c>
      <c r="X337" s="5">
        <f t="shared" si="35"/>
        <v>21938268.800000001</v>
      </c>
      <c r="Y337" s="22" t="s">
        <v>1782</v>
      </c>
      <c r="Z337" s="22" t="s">
        <v>1625</v>
      </c>
    </row>
    <row r="338" spans="1:26" x14ac:dyDescent="0.3">
      <c r="A338" s="11" t="s">
        <v>315</v>
      </c>
      <c r="B338" s="3" t="s">
        <v>314</v>
      </c>
      <c r="C338" s="3" t="s">
        <v>226</v>
      </c>
      <c r="D338" s="3" t="s">
        <v>313</v>
      </c>
      <c r="E338" s="3" t="s">
        <v>44</v>
      </c>
      <c r="F338" s="3">
        <v>0</v>
      </c>
      <c r="G338" s="3">
        <v>2</v>
      </c>
      <c r="H338" s="36">
        <v>0.97</v>
      </c>
      <c r="I338" s="11" t="s">
        <v>29</v>
      </c>
      <c r="J338" s="3"/>
      <c r="K338" s="3"/>
      <c r="L338" s="3"/>
      <c r="M338" s="3"/>
      <c r="N338" s="3" t="s">
        <v>64</v>
      </c>
      <c r="O338" s="3" t="s">
        <v>158</v>
      </c>
      <c r="P338" s="15">
        <v>5084.4992282596604</v>
      </c>
      <c r="Q338" s="3" t="s">
        <v>159</v>
      </c>
      <c r="R338" s="3" t="s">
        <v>262</v>
      </c>
      <c r="S338" s="50" t="s">
        <v>1707</v>
      </c>
      <c r="T338" s="3" t="s">
        <v>104</v>
      </c>
      <c r="U338" s="23" t="s">
        <v>64</v>
      </c>
      <c r="V338" s="5">
        <f t="shared" si="34"/>
        <v>17392000</v>
      </c>
      <c r="W338" s="15">
        <v>1.06</v>
      </c>
      <c r="X338" s="5">
        <f t="shared" si="35"/>
        <v>17882454.400000002</v>
      </c>
      <c r="Y338" s="22" t="s">
        <v>1782</v>
      </c>
      <c r="Z338" s="22" t="s">
        <v>1625</v>
      </c>
    </row>
    <row r="339" spans="1:26" x14ac:dyDescent="0.3">
      <c r="A339" s="11" t="s">
        <v>312</v>
      </c>
      <c r="B339" s="3" t="s">
        <v>311</v>
      </c>
      <c r="C339" s="3" t="s">
        <v>310</v>
      </c>
      <c r="D339" s="3" t="s">
        <v>309</v>
      </c>
      <c r="E339" s="3" t="s">
        <v>44</v>
      </c>
      <c r="F339" s="3">
        <v>0</v>
      </c>
      <c r="G339" s="3">
        <v>2</v>
      </c>
      <c r="H339" s="36">
        <v>0.29000000000000004</v>
      </c>
      <c r="I339" s="11" t="s">
        <v>29</v>
      </c>
      <c r="J339" s="3"/>
      <c r="K339" s="3"/>
      <c r="L339" s="3"/>
      <c r="M339" s="3"/>
      <c r="N339" s="3" t="s">
        <v>64</v>
      </c>
      <c r="O339" s="3" t="s">
        <v>158</v>
      </c>
      <c r="P339" s="15">
        <v>1519.8023670351599</v>
      </c>
      <c r="Q339" s="3" t="s">
        <v>159</v>
      </c>
      <c r="R339" s="3" t="s">
        <v>262</v>
      </c>
      <c r="S339" s="50" t="s">
        <v>1707</v>
      </c>
      <c r="T339" s="3" t="s">
        <v>104</v>
      </c>
      <c r="U339" s="23" t="s">
        <v>64</v>
      </c>
      <c r="V339" s="5">
        <f t="shared" si="34"/>
        <v>17392000</v>
      </c>
      <c r="W339" s="15">
        <v>1.06</v>
      </c>
      <c r="X339" s="5">
        <f t="shared" si="35"/>
        <v>5346300.8000000017</v>
      </c>
      <c r="Y339" s="22" t="s">
        <v>1791</v>
      </c>
      <c r="Z339" s="5"/>
    </row>
    <row r="340" spans="1:26" x14ac:dyDescent="0.3">
      <c r="A340" s="11" t="s">
        <v>306</v>
      </c>
      <c r="B340" s="3" t="s">
        <v>305</v>
      </c>
      <c r="C340" s="3" t="s">
        <v>304</v>
      </c>
      <c r="D340" s="3" t="s">
        <v>303</v>
      </c>
      <c r="E340" s="3" t="s">
        <v>44</v>
      </c>
      <c r="F340" s="3">
        <v>0</v>
      </c>
      <c r="G340" s="3">
        <v>2</v>
      </c>
      <c r="H340" s="36">
        <v>0.54</v>
      </c>
      <c r="I340" s="11" t="s">
        <v>29</v>
      </c>
      <c r="J340" s="3"/>
      <c r="K340" s="3"/>
      <c r="L340" s="3"/>
      <c r="M340" s="3"/>
      <c r="N340" s="3" t="s">
        <v>64</v>
      </c>
      <c r="O340" s="3" t="s">
        <v>158</v>
      </c>
      <c r="P340" s="15">
        <v>2847.17373539454</v>
      </c>
      <c r="Q340" s="3" t="s">
        <v>159</v>
      </c>
      <c r="R340" s="3" t="s">
        <v>262</v>
      </c>
      <c r="S340" s="50" t="s">
        <v>1707</v>
      </c>
      <c r="T340" s="3" t="s">
        <v>104</v>
      </c>
      <c r="U340" s="23" t="s">
        <v>64</v>
      </c>
      <c r="V340" s="5">
        <f t="shared" si="34"/>
        <v>17392000</v>
      </c>
      <c r="W340" s="15">
        <v>1.06</v>
      </c>
      <c r="X340" s="5">
        <f t="shared" si="35"/>
        <v>9955180.8000000007</v>
      </c>
      <c r="Y340" s="22" t="s">
        <v>1791</v>
      </c>
      <c r="Z340" s="22" t="s">
        <v>1680</v>
      </c>
    </row>
    <row r="341" spans="1:26" x14ac:dyDescent="0.3">
      <c r="A341" s="11" t="s">
        <v>299</v>
      </c>
      <c r="B341" s="3" t="s">
        <v>298</v>
      </c>
      <c r="C341" s="3" t="s">
        <v>168</v>
      </c>
      <c r="D341" s="3" t="s">
        <v>297</v>
      </c>
      <c r="E341" s="3" t="s">
        <v>44</v>
      </c>
      <c r="F341" s="3">
        <v>0</v>
      </c>
      <c r="G341" s="3">
        <v>2</v>
      </c>
      <c r="H341" s="36">
        <v>1.1399999999999999</v>
      </c>
      <c r="I341" s="11" t="s">
        <v>29</v>
      </c>
      <c r="J341" s="3"/>
      <c r="K341" s="3"/>
      <c r="L341" s="3"/>
      <c r="M341" s="3"/>
      <c r="N341" s="3" t="s">
        <v>64</v>
      </c>
      <c r="O341" s="3" t="s">
        <v>158</v>
      </c>
      <c r="P341" s="15">
        <v>5990.6608032253898</v>
      </c>
      <c r="Q341" s="3" t="s">
        <v>159</v>
      </c>
      <c r="R341" s="3" t="s">
        <v>262</v>
      </c>
      <c r="S341" s="50" t="s">
        <v>1707</v>
      </c>
      <c r="T341" s="3" t="s">
        <v>104</v>
      </c>
      <c r="U341" s="23" t="s">
        <v>64</v>
      </c>
      <c r="V341" s="5">
        <f t="shared" si="34"/>
        <v>17392000</v>
      </c>
      <c r="W341" s="15">
        <v>1.06</v>
      </c>
      <c r="X341" s="5">
        <f t="shared" si="35"/>
        <v>21016492.800000001</v>
      </c>
      <c r="Y341" s="22" t="s">
        <v>1787</v>
      </c>
      <c r="Z341" s="22" t="s">
        <v>1680</v>
      </c>
    </row>
    <row r="342" spans="1:26" x14ac:dyDescent="0.3">
      <c r="A342" s="11" t="s">
        <v>296</v>
      </c>
      <c r="B342" s="3" t="s">
        <v>295</v>
      </c>
      <c r="C342" s="3" t="s">
        <v>273</v>
      </c>
      <c r="D342" s="3" t="s">
        <v>292</v>
      </c>
      <c r="E342" s="3" t="s">
        <v>44</v>
      </c>
      <c r="F342" s="3">
        <v>0</v>
      </c>
      <c r="G342" s="3">
        <v>2</v>
      </c>
      <c r="H342" s="36">
        <v>0.52</v>
      </c>
      <c r="I342" s="11" t="s">
        <v>29</v>
      </c>
      <c r="J342" s="3"/>
      <c r="K342" s="3"/>
      <c r="L342" s="3"/>
      <c r="M342" s="3"/>
      <c r="N342" s="3" t="s">
        <v>64</v>
      </c>
      <c r="O342" s="3" t="s">
        <v>158</v>
      </c>
      <c r="P342" s="15">
        <v>2702.9223526188298</v>
      </c>
      <c r="Q342" s="3" t="s">
        <v>159</v>
      </c>
      <c r="R342" s="3" t="s">
        <v>262</v>
      </c>
      <c r="S342" s="50" t="s">
        <v>1707</v>
      </c>
      <c r="T342" s="3" t="s">
        <v>104</v>
      </c>
      <c r="U342" s="23" t="s">
        <v>64</v>
      </c>
      <c r="V342" s="5">
        <f t="shared" si="34"/>
        <v>17392000</v>
      </c>
      <c r="W342" s="15">
        <v>1.06</v>
      </c>
      <c r="X342" s="5">
        <f t="shared" si="35"/>
        <v>9586470.4000000004</v>
      </c>
      <c r="Y342" s="22" t="s">
        <v>1787</v>
      </c>
      <c r="Z342" s="5"/>
    </row>
    <row r="343" spans="1:26" x14ac:dyDescent="0.3">
      <c r="A343" s="11" t="s">
        <v>294</v>
      </c>
      <c r="B343" s="3" t="s">
        <v>293</v>
      </c>
      <c r="C343" s="3" t="s">
        <v>292</v>
      </c>
      <c r="D343" s="3" t="s">
        <v>273</v>
      </c>
      <c r="E343" s="3" t="s">
        <v>44</v>
      </c>
      <c r="F343" s="3">
        <v>0</v>
      </c>
      <c r="G343" s="3">
        <v>2</v>
      </c>
      <c r="H343" s="36">
        <v>0.3</v>
      </c>
      <c r="I343" s="11" t="s">
        <v>29</v>
      </c>
      <c r="J343" s="3"/>
      <c r="K343" s="3"/>
      <c r="L343" s="3"/>
      <c r="M343" s="3"/>
      <c r="N343" s="3" t="s">
        <v>64</v>
      </c>
      <c r="O343" s="3" t="s">
        <v>158</v>
      </c>
      <c r="P343" s="15">
        <v>1531.9127645331801</v>
      </c>
      <c r="Q343" s="3" t="s">
        <v>159</v>
      </c>
      <c r="R343" s="3" t="s">
        <v>262</v>
      </c>
      <c r="S343" s="50" t="s">
        <v>1707</v>
      </c>
      <c r="T343" s="3" t="s">
        <v>104</v>
      </c>
      <c r="U343" s="23" t="s">
        <v>64</v>
      </c>
      <c r="V343" s="5">
        <f t="shared" si="34"/>
        <v>17392000</v>
      </c>
      <c r="W343" s="15">
        <v>1.06</v>
      </c>
      <c r="X343" s="5">
        <f t="shared" si="35"/>
        <v>5530656</v>
      </c>
      <c r="Y343" s="22" t="s">
        <v>1787</v>
      </c>
      <c r="Z343" s="5"/>
    </row>
    <row r="344" spans="1:26" x14ac:dyDescent="0.3">
      <c r="A344" s="11" t="s">
        <v>288</v>
      </c>
      <c r="B344" s="3" t="s">
        <v>287</v>
      </c>
      <c r="C344" s="3" t="s">
        <v>168</v>
      </c>
      <c r="D344" s="3" t="s">
        <v>286</v>
      </c>
      <c r="E344" s="3" t="s">
        <v>44</v>
      </c>
      <c r="F344" s="3">
        <v>0</v>
      </c>
      <c r="G344" s="3">
        <v>2</v>
      </c>
      <c r="H344" s="36">
        <v>2.69</v>
      </c>
      <c r="I344" s="11" t="s">
        <v>29</v>
      </c>
      <c r="J344" s="3"/>
      <c r="K344" s="3"/>
      <c r="L344" s="3"/>
      <c r="M344" s="3"/>
      <c r="N344" s="3" t="s">
        <v>64</v>
      </c>
      <c r="O344" s="3" t="s">
        <v>158</v>
      </c>
      <c r="P344" s="15">
        <v>14169.6566225428</v>
      </c>
      <c r="Q344" s="3" t="s">
        <v>159</v>
      </c>
      <c r="R344" s="3" t="s">
        <v>262</v>
      </c>
      <c r="S344" s="50" t="s">
        <v>1707</v>
      </c>
      <c r="T344" s="3" t="s">
        <v>104</v>
      </c>
      <c r="U344" s="23" t="s">
        <v>64</v>
      </c>
      <c r="V344" s="5">
        <f t="shared" si="34"/>
        <v>17392000</v>
      </c>
      <c r="W344" s="15">
        <v>1.06</v>
      </c>
      <c r="X344" s="5">
        <f t="shared" si="35"/>
        <v>49591548.800000004</v>
      </c>
      <c r="Y344" s="22" t="s">
        <v>1787</v>
      </c>
      <c r="Z344" s="5"/>
    </row>
    <row r="345" spans="1:26" x14ac:dyDescent="0.3">
      <c r="A345" s="11" t="s">
        <v>285</v>
      </c>
      <c r="B345" s="3" t="s">
        <v>284</v>
      </c>
      <c r="C345" s="3" t="s">
        <v>273</v>
      </c>
      <c r="D345" s="3" t="s">
        <v>270</v>
      </c>
      <c r="E345" s="3" t="s">
        <v>44</v>
      </c>
      <c r="F345" s="3">
        <v>0</v>
      </c>
      <c r="G345" s="3">
        <v>2</v>
      </c>
      <c r="H345" s="36">
        <v>1.1599999999999999</v>
      </c>
      <c r="I345" s="11" t="s">
        <v>29</v>
      </c>
      <c r="J345" s="3"/>
      <c r="K345" s="3"/>
      <c r="L345" s="3"/>
      <c r="M345" s="3"/>
      <c r="N345" s="3" t="s">
        <v>64</v>
      </c>
      <c r="O345" s="3" t="s">
        <v>158</v>
      </c>
      <c r="P345" s="15">
        <v>6084.2861466431104</v>
      </c>
      <c r="Q345" s="3" t="s">
        <v>159</v>
      </c>
      <c r="R345" s="3" t="s">
        <v>262</v>
      </c>
      <c r="S345" s="50" t="s">
        <v>1707</v>
      </c>
      <c r="T345" s="3" t="s">
        <v>104</v>
      </c>
      <c r="U345" s="23" t="s">
        <v>64</v>
      </c>
      <c r="V345" s="5">
        <f t="shared" si="34"/>
        <v>17392000</v>
      </c>
      <c r="W345" s="15">
        <v>1.06</v>
      </c>
      <c r="X345" s="5">
        <f t="shared" si="35"/>
        <v>21385203.199999999</v>
      </c>
      <c r="Y345" s="22" t="s">
        <v>1787</v>
      </c>
      <c r="Z345" s="5"/>
    </row>
    <row r="346" spans="1:26" x14ac:dyDescent="0.3">
      <c r="A346" s="11" t="s">
        <v>283</v>
      </c>
      <c r="B346" s="3" t="s">
        <v>282</v>
      </c>
      <c r="C346" s="3" t="s">
        <v>281</v>
      </c>
      <c r="D346" s="3" t="s">
        <v>280</v>
      </c>
      <c r="E346" s="3" t="s">
        <v>44</v>
      </c>
      <c r="F346" s="3">
        <v>0</v>
      </c>
      <c r="G346" s="3">
        <v>2</v>
      </c>
      <c r="H346" s="36">
        <v>0.5</v>
      </c>
      <c r="I346" s="11" t="s">
        <v>29</v>
      </c>
      <c r="J346" s="3"/>
      <c r="K346" s="3"/>
      <c r="L346" s="3"/>
      <c r="M346" s="3"/>
      <c r="N346" s="3" t="s">
        <v>64</v>
      </c>
      <c r="O346" s="3" t="s">
        <v>158</v>
      </c>
      <c r="P346" s="15">
        <v>2599.51065483616</v>
      </c>
      <c r="Q346" s="3" t="s">
        <v>159</v>
      </c>
      <c r="R346" s="3" t="s">
        <v>262</v>
      </c>
      <c r="S346" s="50" t="s">
        <v>1707</v>
      </c>
      <c r="T346" s="3" t="s">
        <v>104</v>
      </c>
      <c r="U346" s="23" t="s">
        <v>64</v>
      </c>
      <c r="V346" s="5">
        <f t="shared" si="34"/>
        <v>17392000</v>
      </c>
      <c r="W346" s="15">
        <v>1.06</v>
      </c>
      <c r="X346" s="5">
        <f t="shared" si="35"/>
        <v>9217760</v>
      </c>
      <c r="Y346" s="22" t="s">
        <v>1787</v>
      </c>
      <c r="Z346" s="5"/>
    </row>
    <row r="347" spans="1:26" x14ac:dyDescent="0.3">
      <c r="A347" s="11" t="s">
        <v>279</v>
      </c>
      <c r="B347" s="3" t="s">
        <v>278</v>
      </c>
      <c r="C347" s="3" t="s">
        <v>277</v>
      </c>
      <c r="D347" s="3" t="s">
        <v>276</v>
      </c>
      <c r="E347" s="3" t="s">
        <v>44</v>
      </c>
      <c r="F347" s="3">
        <v>0</v>
      </c>
      <c r="G347" s="3">
        <v>2</v>
      </c>
      <c r="H347" s="36">
        <v>1.67</v>
      </c>
      <c r="I347" s="11" t="s">
        <v>29</v>
      </c>
      <c r="J347" s="3"/>
      <c r="K347" s="3"/>
      <c r="L347" s="3"/>
      <c r="M347" s="3"/>
      <c r="N347" s="3" t="s">
        <v>64</v>
      </c>
      <c r="O347" s="3" t="s">
        <v>158</v>
      </c>
      <c r="P347" s="15">
        <v>8807.9526021321108</v>
      </c>
      <c r="Q347" s="3" t="s">
        <v>159</v>
      </c>
      <c r="R347" s="3" t="s">
        <v>262</v>
      </c>
      <c r="S347" s="50" t="s">
        <v>1707</v>
      </c>
      <c r="T347" s="3" t="s">
        <v>104</v>
      </c>
      <c r="U347" s="23" t="s">
        <v>64</v>
      </c>
      <c r="V347" s="5">
        <f t="shared" si="34"/>
        <v>17392000</v>
      </c>
      <c r="W347" s="15">
        <v>1.06</v>
      </c>
      <c r="X347" s="5">
        <f t="shared" si="35"/>
        <v>30787318.400000002</v>
      </c>
      <c r="Y347" s="22" t="s">
        <v>1787</v>
      </c>
      <c r="Z347" s="5"/>
    </row>
    <row r="348" spans="1:26" x14ac:dyDescent="0.3">
      <c r="A348" s="11" t="s">
        <v>275</v>
      </c>
      <c r="B348" s="3" t="s">
        <v>274</v>
      </c>
      <c r="C348" s="3" t="s">
        <v>273</v>
      </c>
      <c r="D348" s="3" t="s">
        <v>270</v>
      </c>
      <c r="E348" s="3" t="s">
        <v>44</v>
      </c>
      <c r="F348" s="3">
        <v>0</v>
      </c>
      <c r="G348" s="3">
        <v>2</v>
      </c>
      <c r="H348" s="36">
        <v>1.18</v>
      </c>
      <c r="I348" s="11" t="s">
        <v>29</v>
      </c>
      <c r="J348" s="3"/>
      <c r="K348" s="3"/>
      <c r="L348" s="3"/>
      <c r="M348" s="3"/>
      <c r="N348" s="3" t="s">
        <v>64</v>
      </c>
      <c r="O348" s="3" t="s">
        <v>158</v>
      </c>
      <c r="P348" s="15">
        <v>6190.0088781406002</v>
      </c>
      <c r="Q348" s="3" t="s">
        <v>159</v>
      </c>
      <c r="R348" s="3" t="s">
        <v>262</v>
      </c>
      <c r="S348" s="50" t="s">
        <v>1707</v>
      </c>
      <c r="T348" s="3" t="s">
        <v>104</v>
      </c>
      <c r="U348" s="23" t="s">
        <v>64</v>
      </c>
      <c r="V348" s="5">
        <f t="shared" si="34"/>
        <v>17392000</v>
      </c>
      <c r="W348" s="15">
        <v>1.06</v>
      </c>
      <c r="X348" s="5">
        <f t="shared" si="35"/>
        <v>21753913.600000001</v>
      </c>
      <c r="Y348" s="22" t="s">
        <v>1787</v>
      </c>
      <c r="Z348" s="5"/>
    </row>
    <row r="349" spans="1:26" x14ac:dyDescent="0.3">
      <c r="A349" s="11" t="s">
        <v>272</v>
      </c>
      <c r="B349" s="3" t="s">
        <v>271</v>
      </c>
      <c r="C349" s="3" t="s">
        <v>270</v>
      </c>
      <c r="D349" s="3" t="s">
        <v>269</v>
      </c>
      <c r="E349" s="3" t="s">
        <v>44</v>
      </c>
      <c r="F349" s="3">
        <v>0</v>
      </c>
      <c r="G349" s="3">
        <v>2</v>
      </c>
      <c r="H349" s="36">
        <v>0.26</v>
      </c>
      <c r="I349" s="11" t="s">
        <v>29</v>
      </c>
      <c r="J349" s="3"/>
      <c r="K349" s="3"/>
      <c r="L349" s="3"/>
      <c r="M349" s="3"/>
      <c r="N349" s="3" t="s">
        <v>64</v>
      </c>
      <c r="O349" s="3" t="s">
        <v>158</v>
      </c>
      <c r="P349" s="15">
        <v>1370.6109365203999</v>
      </c>
      <c r="Q349" s="3" t="s">
        <v>159</v>
      </c>
      <c r="R349" s="3" t="s">
        <v>262</v>
      </c>
      <c r="S349" s="50" t="s">
        <v>1707</v>
      </c>
      <c r="T349" s="3" t="s">
        <v>104</v>
      </c>
      <c r="U349" s="23" t="s">
        <v>64</v>
      </c>
      <c r="V349" s="5">
        <f t="shared" si="34"/>
        <v>17392000</v>
      </c>
      <c r="W349" s="15">
        <v>1.06</v>
      </c>
      <c r="X349" s="5">
        <f t="shared" si="35"/>
        <v>4793235.2</v>
      </c>
      <c r="Y349" s="22" t="s">
        <v>1791</v>
      </c>
      <c r="Z349" s="5"/>
    </row>
    <row r="350" spans="1:26" x14ac:dyDescent="0.3">
      <c r="A350" s="11" t="s">
        <v>268</v>
      </c>
      <c r="B350" s="3" t="s">
        <v>267</v>
      </c>
      <c r="C350" s="3" t="s">
        <v>52</v>
      </c>
      <c r="D350" s="3" t="s">
        <v>266</v>
      </c>
      <c r="E350" s="3" t="s">
        <v>44</v>
      </c>
      <c r="F350" s="3">
        <v>0</v>
      </c>
      <c r="G350" s="3">
        <v>2</v>
      </c>
      <c r="H350" s="36">
        <v>0.65</v>
      </c>
      <c r="I350" s="11" t="s">
        <v>29</v>
      </c>
      <c r="J350" s="3"/>
      <c r="K350" s="3"/>
      <c r="L350" s="3"/>
      <c r="M350" s="3"/>
      <c r="N350" s="3" t="s">
        <v>64</v>
      </c>
      <c r="O350" s="3" t="s">
        <v>158</v>
      </c>
      <c r="P350" s="15">
        <v>3415.7019303666998</v>
      </c>
      <c r="Q350" s="3" t="s">
        <v>159</v>
      </c>
      <c r="R350" s="3" t="s">
        <v>262</v>
      </c>
      <c r="S350" s="50" t="s">
        <v>1707</v>
      </c>
      <c r="T350" s="3" t="s">
        <v>104</v>
      </c>
      <c r="U350" s="23" t="s">
        <v>64</v>
      </c>
      <c r="V350" s="5">
        <f t="shared" si="34"/>
        <v>17392000</v>
      </c>
      <c r="W350" s="15">
        <v>1.06</v>
      </c>
      <c r="X350" s="5">
        <f t="shared" si="35"/>
        <v>11983088</v>
      </c>
      <c r="Y350" s="22" t="s">
        <v>1782</v>
      </c>
      <c r="Z350" s="5"/>
    </row>
    <row r="351" spans="1:26" x14ac:dyDescent="0.3">
      <c r="A351" s="11" t="s">
        <v>265</v>
      </c>
      <c r="B351" s="3" t="s">
        <v>264</v>
      </c>
      <c r="C351" s="3" t="s">
        <v>78</v>
      </c>
      <c r="D351" s="3" t="s">
        <v>263</v>
      </c>
      <c r="E351" s="3" t="s">
        <v>44</v>
      </c>
      <c r="F351" s="3">
        <v>0</v>
      </c>
      <c r="G351" s="3">
        <v>2</v>
      </c>
      <c r="H351" s="36">
        <v>1.28</v>
      </c>
      <c r="I351" s="11" t="s">
        <v>29</v>
      </c>
      <c r="J351" s="3"/>
      <c r="K351" s="3"/>
      <c r="L351" s="3"/>
      <c r="M351" s="3"/>
      <c r="N351" s="3" t="s">
        <v>64</v>
      </c>
      <c r="O351" s="3" t="s">
        <v>158</v>
      </c>
      <c r="P351" s="15">
        <v>6757.2196039586297</v>
      </c>
      <c r="Q351" s="3" t="s">
        <v>159</v>
      </c>
      <c r="R351" s="3" t="s">
        <v>262</v>
      </c>
      <c r="S351" s="50" t="s">
        <v>1707</v>
      </c>
      <c r="T351" s="3" t="s">
        <v>104</v>
      </c>
      <c r="U351" s="23" t="s">
        <v>64</v>
      </c>
      <c r="V351" s="5">
        <f t="shared" si="34"/>
        <v>17392000</v>
      </c>
      <c r="W351" s="15">
        <v>1.06</v>
      </c>
      <c r="X351" s="5">
        <f t="shared" si="35"/>
        <v>23597465.600000001</v>
      </c>
      <c r="Y351" s="22" t="s">
        <v>1782</v>
      </c>
      <c r="Z351" s="22" t="s">
        <v>1680</v>
      </c>
    </row>
    <row r="352" spans="1:26" x14ac:dyDescent="0.3">
      <c r="A352" s="11" t="s">
        <v>1606</v>
      </c>
      <c r="B352" s="3" t="s">
        <v>1607</v>
      </c>
      <c r="C352" s="3" t="s">
        <v>61</v>
      </c>
      <c r="D352" s="3" t="s">
        <v>1621</v>
      </c>
      <c r="E352" s="3" t="s">
        <v>44</v>
      </c>
      <c r="F352" s="3">
        <v>2</v>
      </c>
      <c r="G352" s="3">
        <v>3</v>
      </c>
      <c r="H352" s="36">
        <v>1.73</v>
      </c>
      <c r="I352" s="11" t="s">
        <v>230</v>
      </c>
      <c r="J352" s="3" t="s">
        <v>53</v>
      </c>
      <c r="K352" s="3" t="s">
        <v>53</v>
      </c>
      <c r="L352" s="3" t="s">
        <v>55</v>
      </c>
      <c r="M352" s="3" t="s">
        <v>63</v>
      </c>
      <c r="N352" s="3" t="s">
        <v>64</v>
      </c>
      <c r="O352" s="3" t="s">
        <v>158</v>
      </c>
      <c r="P352" s="15">
        <v>9602.3279487637101</v>
      </c>
      <c r="Q352" s="3" t="s">
        <v>159</v>
      </c>
      <c r="R352" s="3" t="s">
        <v>247</v>
      </c>
      <c r="S352" s="50" t="s">
        <v>1740</v>
      </c>
      <c r="T352" s="3" t="s">
        <v>104</v>
      </c>
      <c r="U352" s="23" t="s">
        <v>64</v>
      </c>
      <c r="V352" s="5">
        <f t="shared" si="34"/>
        <v>10753000</v>
      </c>
      <c r="W352" s="15">
        <v>1.06</v>
      </c>
      <c r="X352" s="5">
        <f t="shared" si="35"/>
        <v>19718851.400000002</v>
      </c>
      <c r="Y352" s="22" t="s">
        <v>1780</v>
      </c>
      <c r="Z352" s="5" t="s">
        <v>1684</v>
      </c>
    </row>
    <row r="353" spans="1:26" x14ac:dyDescent="0.3">
      <c r="A353" s="11" t="s">
        <v>217</v>
      </c>
      <c r="B353" s="3" t="s">
        <v>1608</v>
      </c>
      <c r="C353" s="3" t="s">
        <v>219</v>
      </c>
      <c r="D353" s="3" t="s">
        <v>326</v>
      </c>
      <c r="E353" s="3" t="s">
        <v>44</v>
      </c>
      <c r="F353" s="3">
        <v>0</v>
      </c>
      <c r="G353" s="3">
        <v>2</v>
      </c>
      <c r="H353" s="36">
        <v>0.05</v>
      </c>
      <c r="I353" s="11" t="s">
        <v>29</v>
      </c>
      <c r="J353" s="3"/>
      <c r="K353" s="3" t="s">
        <v>53</v>
      </c>
      <c r="L353" s="3" t="s">
        <v>55</v>
      </c>
      <c r="M353" s="3" t="s">
        <v>63</v>
      </c>
      <c r="N353" s="3" t="s">
        <v>64</v>
      </c>
      <c r="O353" s="3" t="s">
        <v>158</v>
      </c>
      <c r="P353" s="15">
        <v>235.465929486601</v>
      </c>
      <c r="Q353" s="3" t="s">
        <v>159</v>
      </c>
      <c r="R353" s="3" t="s">
        <v>29</v>
      </c>
      <c r="S353" s="50" t="s">
        <v>1707</v>
      </c>
      <c r="T353" s="3" t="s">
        <v>104</v>
      </c>
      <c r="U353" s="23" t="s">
        <v>64</v>
      </c>
      <c r="V353" s="5">
        <f t="shared" si="34"/>
        <v>17392000</v>
      </c>
      <c r="W353" s="15">
        <v>1.06</v>
      </c>
      <c r="X353" s="5">
        <f t="shared" si="35"/>
        <v>921776</v>
      </c>
      <c r="Y353" s="22" t="s">
        <v>1791</v>
      </c>
      <c r="Z353" s="5"/>
    </row>
    <row r="354" spans="1:26" x14ac:dyDescent="0.3">
      <c r="A354" s="11" t="s">
        <v>1609</v>
      </c>
      <c r="B354" s="3" t="s">
        <v>273</v>
      </c>
      <c r="C354" s="3" t="s">
        <v>168</v>
      </c>
      <c r="D354" s="3" t="s">
        <v>822</v>
      </c>
      <c r="E354" s="3" t="s">
        <v>44</v>
      </c>
      <c r="F354" s="3">
        <v>2</v>
      </c>
      <c r="G354" s="3">
        <v>2</v>
      </c>
      <c r="H354" s="36">
        <v>4.1100000000000003</v>
      </c>
      <c r="I354" s="11" t="s">
        <v>247</v>
      </c>
      <c r="J354" s="3" t="s">
        <v>53</v>
      </c>
      <c r="K354" s="3" t="s">
        <v>53</v>
      </c>
      <c r="L354" s="3" t="s">
        <v>55</v>
      </c>
      <c r="M354" s="3" t="s">
        <v>63</v>
      </c>
      <c r="N354" s="3" t="s">
        <v>64</v>
      </c>
      <c r="O354" s="3" t="s">
        <v>158</v>
      </c>
      <c r="P354" s="15">
        <v>21340.983294813901</v>
      </c>
      <c r="Q354" s="3" t="s">
        <v>159</v>
      </c>
      <c r="R354" s="3" t="s">
        <v>247</v>
      </c>
      <c r="S354" s="50"/>
      <c r="T354" s="3" t="s">
        <v>104</v>
      </c>
      <c r="U354" s="23" t="s">
        <v>64</v>
      </c>
      <c r="V354" s="5">
        <f t="shared" si="34"/>
        <v>12000000</v>
      </c>
      <c r="W354" s="15">
        <v>1.06</v>
      </c>
      <c r="X354" s="5">
        <f t="shared" si="35"/>
        <v>52279200.000000007</v>
      </c>
      <c r="Y354" s="22" t="s">
        <v>1784</v>
      </c>
      <c r="Z354" s="5"/>
    </row>
    <row r="355" spans="1:26" x14ac:dyDescent="0.3">
      <c r="A355" s="11" t="s">
        <v>1610</v>
      </c>
      <c r="B355" s="3" t="s">
        <v>227</v>
      </c>
      <c r="C355" s="3" t="s">
        <v>168</v>
      </c>
      <c r="D355" s="3" t="s">
        <v>1611</v>
      </c>
      <c r="E355" s="3" t="s">
        <v>44</v>
      </c>
      <c r="F355" s="3">
        <v>2</v>
      </c>
      <c r="G355" s="3">
        <v>2</v>
      </c>
      <c r="H355" s="36">
        <v>0.88</v>
      </c>
      <c r="I355" s="11" t="s">
        <v>247</v>
      </c>
      <c r="J355" s="3" t="s">
        <v>53</v>
      </c>
      <c r="K355" s="3" t="s">
        <v>53</v>
      </c>
      <c r="L355" s="3" t="s">
        <v>55</v>
      </c>
      <c r="M355" s="3" t="s">
        <v>63</v>
      </c>
      <c r="N355" s="3" t="s">
        <v>64</v>
      </c>
      <c r="O355" s="3" t="s">
        <v>158</v>
      </c>
      <c r="P355" s="15">
        <v>4659.4192167989704</v>
      </c>
      <c r="Q355" s="3" t="s">
        <v>159</v>
      </c>
      <c r="R355" s="3" t="s">
        <v>247</v>
      </c>
      <c r="S355" s="50"/>
      <c r="T355" s="3" t="s">
        <v>104</v>
      </c>
      <c r="U355" s="23" t="s">
        <v>64</v>
      </c>
      <c r="V355" s="5">
        <f t="shared" si="34"/>
        <v>12000000</v>
      </c>
      <c r="W355" s="15">
        <v>1.06</v>
      </c>
      <c r="X355" s="5">
        <f t="shared" si="35"/>
        <v>11193600</v>
      </c>
      <c r="Y355" s="22" t="s">
        <v>1791</v>
      </c>
      <c r="Z355" s="5"/>
    </row>
    <row r="356" spans="1:26" x14ac:dyDescent="0.3">
      <c r="A356" s="11" t="s">
        <v>1612</v>
      </c>
      <c r="B356" s="3" t="s">
        <v>356</v>
      </c>
      <c r="C356" s="3" t="s">
        <v>1613</v>
      </c>
      <c r="D356" s="3" t="s">
        <v>1614</v>
      </c>
      <c r="E356" s="3" t="s">
        <v>44</v>
      </c>
      <c r="F356" s="3">
        <v>4</v>
      </c>
      <c r="G356" s="3">
        <v>4</v>
      </c>
      <c r="H356" s="36">
        <v>2.86</v>
      </c>
      <c r="I356" s="11" t="s">
        <v>247</v>
      </c>
      <c r="J356" s="3" t="s">
        <v>54</v>
      </c>
      <c r="K356" s="3" t="s">
        <v>54</v>
      </c>
      <c r="L356" s="3" t="s">
        <v>55</v>
      </c>
      <c r="M356" s="3"/>
      <c r="N356" s="3" t="s">
        <v>64</v>
      </c>
      <c r="O356" s="3" t="s">
        <v>158</v>
      </c>
      <c r="P356" s="15">
        <v>30373.6396536963</v>
      </c>
      <c r="Q356" s="3" t="s">
        <v>159</v>
      </c>
      <c r="R356" s="3" t="s">
        <v>247</v>
      </c>
      <c r="S356" s="50"/>
      <c r="T356" s="3" t="s">
        <v>104</v>
      </c>
      <c r="U356" s="23" t="s">
        <v>64</v>
      </c>
      <c r="V356" s="5">
        <f t="shared" si="34"/>
        <v>12000000</v>
      </c>
      <c r="W356" s="15">
        <v>1.06</v>
      </c>
      <c r="X356" s="5">
        <f t="shared" si="35"/>
        <v>36379200</v>
      </c>
      <c r="Y356" s="22" t="s">
        <v>1777</v>
      </c>
      <c r="Z356" s="22" t="s">
        <v>1625</v>
      </c>
    </row>
    <row r="357" spans="1:26" x14ac:dyDescent="0.3">
      <c r="A357" s="11" t="s">
        <v>1615</v>
      </c>
      <c r="B357" s="3" t="s">
        <v>1616</v>
      </c>
      <c r="C357" s="3" t="s">
        <v>919</v>
      </c>
      <c r="D357" s="3" t="s">
        <v>1617</v>
      </c>
      <c r="E357" s="3" t="s">
        <v>44</v>
      </c>
      <c r="F357" s="3">
        <v>3</v>
      </c>
      <c r="G357" s="3">
        <v>3</v>
      </c>
      <c r="H357" s="36">
        <v>1.72</v>
      </c>
      <c r="I357" s="11" t="s">
        <v>247</v>
      </c>
      <c r="J357" s="3" t="s">
        <v>53</v>
      </c>
      <c r="K357" s="3" t="s">
        <v>53</v>
      </c>
      <c r="L357" s="3" t="s">
        <v>55</v>
      </c>
      <c r="M357" s="3" t="s">
        <v>63</v>
      </c>
      <c r="N357" s="3" t="s">
        <v>64</v>
      </c>
      <c r="O357" s="3" t="s">
        <v>158</v>
      </c>
      <c r="P357" s="15">
        <v>9023.1696047074402</v>
      </c>
      <c r="Q357" s="3" t="s">
        <v>159</v>
      </c>
      <c r="R357" s="3" t="s">
        <v>247</v>
      </c>
      <c r="S357" s="50" t="s">
        <v>1740</v>
      </c>
      <c r="T357" s="3" t="s">
        <v>104</v>
      </c>
      <c r="U357" s="23" t="s">
        <v>64</v>
      </c>
      <c r="V357" s="5">
        <f t="shared" si="34"/>
        <v>12000000</v>
      </c>
      <c r="W357" s="15">
        <v>1.06</v>
      </c>
      <c r="X357" s="5">
        <f t="shared" si="35"/>
        <v>21878400</v>
      </c>
      <c r="Y357" s="22" t="s">
        <v>1780</v>
      </c>
      <c r="Z357" s="22" t="s">
        <v>1679</v>
      </c>
    </row>
    <row r="358" spans="1:26" x14ac:dyDescent="0.3">
      <c r="A358" s="11" t="s">
        <v>1618</v>
      </c>
      <c r="B358" s="3" t="s">
        <v>1619</v>
      </c>
      <c r="C358" s="3" t="s">
        <v>1616</v>
      </c>
      <c r="D358" s="3" t="s">
        <v>908</v>
      </c>
      <c r="E358" s="3" t="s">
        <v>44</v>
      </c>
      <c r="F358" s="3">
        <v>3</v>
      </c>
      <c r="G358" s="3">
        <v>3</v>
      </c>
      <c r="H358" s="36">
        <v>0.72</v>
      </c>
      <c r="I358" s="11" t="s">
        <v>247</v>
      </c>
      <c r="J358" s="3" t="s">
        <v>53</v>
      </c>
      <c r="K358" s="3" t="s">
        <v>53</v>
      </c>
      <c r="L358" s="3" t="s">
        <v>55</v>
      </c>
      <c r="M358" s="3"/>
      <c r="N358" s="3" t="s">
        <v>64</v>
      </c>
      <c r="O358" s="3" t="s">
        <v>158</v>
      </c>
      <c r="P358" s="15">
        <v>3841.1009733271699</v>
      </c>
      <c r="Q358" s="3" t="s">
        <v>159</v>
      </c>
      <c r="R358" s="3" t="s">
        <v>247</v>
      </c>
      <c r="S358" s="50" t="s">
        <v>1744</v>
      </c>
      <c r="T358" s="3" t="s">
        <v>104</v>
      </c>
      <c r="U358" s="23" t="s">
        <v>64</v>
      </c>
      <c r="V358" s="5">
        <f t="shared" si="34"/>
        <v>12000000</v>
      </c>
      <c r="W358" s="15">
        <v>1.06</v>
      </c>
      <c r="X358" s="5">
        <f t="shared" si="35"/>
        <v>9158400</v>
      </c>
      <c r="Y358" s="22" t="s">
        <v>1780</v>
      </c>
      <c r="Z358" s="22" t="s">
        <v>1679</v>
      </c>
    </row>
    <row r="359" spans="1:26" x14ac:dyDescent="0.3">
      <c r="A359" s="11" t="s">
        <v>127</v>
      </c>
      <c r="B359" s="3" t="s">
        <v>128</v>
      </c>
      <c r="C359" s="3" t="s">
        <v>129</v>
      </c>
      <c r="D359" s="3" t="s">
        <v>130</v>
      </c>
      <c r="E359" s="3" t="s">
        <v>44</v>
      </c>
      <c r="F359" s="3">
        <v>2</v>
      </c>
      <c r="G359" s="3">
        <v>2</v>
      </c>
      <c r="H359" s="39">
        <v>1</v>
      </c>
      <c r="I359" s="11" t="s">
        <v>59</v>
      </c>
      <c r="J359" s="3"/>
      <c r="K359" s="3"/>
      <c r="L359" s="3"/>
      <c r="M359" s="3"/>
      <c r="N359" s="3" t="s">
        <v>64</v>
      </c>
      <c r="O359" s="3" t="s">
        <v>158</v>
      </c>
      <c r="P359" s="15">
        <v>220.69555965647501</v>
      </c>
      <c r="Q359" s="3" t="s">
        <v>159</v>
      </c>
      <c r="R359" s="3" t="s">
        <v>234</v>
      </c>
      <c r="S359" s="50"/>
      <c r="T359" s="3" t="s">
        <v>104</v>
      </c>
      <c r="U359" s="23" t="s">
        <v>64</v>
      </c>
      <c r="V359" s="5">
        <f t="shared" si="34"/>
        <v>27156000</v>
      </c>
      <c r="W359" s="15">
        <v>1.06</v>
      </c>
      <c r="X359" s="5">
        <f t="shared" si="35"/>
        <v>28785360</v>
      </c>
      <c r="Y359" s="22"/>
      <c r="Z359" s="5"/>
    </row>
  </sheetData>
  <autoFilter ref="A1:Z359" xr:uid="{D8546333-EBE5-472A-9698-3F5C7AA76ACE}">
    <sortState xmlns:xlrd2="http://schemas.microsoft.com/office/spreadsheetml/2017/richdata2" ref="A2:Z359">
      <sortCondition ref="A1:A359"/>
    </sortState>
  </autoFilter>
  <sortState xmlns:xlrd2="http://schemas.microsoft.com/office/spreadsheetml/2017/richdata2" ref="A2:X360">
    <sortCondition ref="A2:A360"/>
  </sortState>
  <phoneticPr fontId="23" type="noConversion"/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95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E16" sqref="E16"/>
    </sheetView>
  </sheetViews>
  <sheetFormatPr defaultColWidth="9.6640625" defaultRowHeight="13.8" x14ac:dyDescent="0.3"/>
  <cols>
    <col min="1" max="1" width="6.88671875" style="12" bestFit="1" customWidth="1"/>
    <col min="2" max="2" width="33.33203125" style="4" bestFit="1" customWidth="1"/>
    <col min="3" max="3" width="17.44140625" style="4" customWidth="1"/>
    <col min="4" max="4" width="11.33203125" style="4" customWidth="1"/>
    <col min="5" max="5" width="34.6640625" style="4" customWidth="1"/>
    <col min="6" max="6" width="25.109375" style="4" customWidth="1"/>
    <col min="7" max="7" width="26.5546875" style="4" customWidth="1"/>
    <col min="8" max="8" width="43.109375" style="4" customWidth="1"/>
    <col min="9" max="9" width="10" style="4" customWidth="1"/>
    <col min="10" max="10" width="19.5546875" style="12" customWidth="1"/>
    <col min="11" max="11" width="12.5546875" style="4" hidden="1" customWidth="1"/>
    <col min="12" max="12" width="14.33203125" style="4" customWidth="1"/>
    <col min="13" max="14" width="14.44140625" style="4" customWidth="1"/>
    <col min="15" max="15" width="11.88671875" style="4" customWidth="1"/>
    <col min="16" max="17" width="14.88671875" style="4" customWidth="1"/>
    <col min="18" max="18" width="9.6640625" style="16"/>
    <col min="19" max="19" width="0" style="42" hidden="1" customWidth="1"/>
    <col min="20" max="20" width="11.44140625" style="4" customWidth="1"/>
    <col min="21" max="22" width="9.6640625" style="4"/>
    <col min="23" max="23" width="18.6640625" style="4" bestFit="1" customWidth="1"/>
    <col min="24" max="24" width="11.109375" style="4" bestFit="1" customWidth="1"/>
    <col min="25" max="25" width="9.6640625" style="4"/>
    <col min="26" max="26" width="30.44140625" style="4" bestFit="1" customWidth="1"/>
    <col min="27" max="16384" width="9.6640625" style="4"/>
  </cols>
  <sheetData>
    <row r="1" spans="1:26" s="2" customFormat="1" x14ac:dyDescent="0.3">
      <c r="A1" s="10" t="s">
        <v>1005</v>
      </c>
      <c r="B1" s="1" t="s">
        <v>1561</v>
      </c>
      <c r="C1" s="1" t="s">
        <v>1569</v>
      </c>
      <c r="D1" s="1" t="s">
        <v>1568</v>
      </c>
      <c r="E1" s="1" t="s">
        <v>1567</v>
      </c>
      <c r="F1" s="1" t="s">
        <v>1566</v>
      </c>
      <c r="G1" s="1" t="s">
        <v>1565</v>
      </c>
      <c r="H1" s="1" t="s">
        <v>1564</v>
      </c>
      <c r="I1" s="1" t="s">
        <v>19</v>
      </c>
      <c r="J1" s="10" t="s">
        <v>1563</v>
      </c>
      <c r="K1" s="1" t="s">
        <v>1562</v>
      </c>
      <c r="L1" s="1" t="s">
        <v>1560</v>
      </c>
      <c r="M1" s="1" t="s">
        <v>1559</v>
      </c>
      <c r="N1" s="10" t="s">
        <v>1706</v>
      </c>
      <c r="O1" s="1" t="s">
        <v>1558</v>
      </c>
      <c r="P1" s="1" t="s">
        <v>1557</v>
      </c>
      <c r="Q1" s="10" t="s">
        <v>1622</v>
      </c>
      <c r="R1" s="14" t="s">
        <v>1678</v>
      </c>
      <c r="S1" s="42" t="s">
        <v>1696</v>
      </c>
      <c r="T1" s="1" t="s">
        <v>1697</v>
      </c>
      <c r="W1" s="2" t="s">
        <v>1698</v>
      </c>
      <c r="X1" s="2" t="s">
        <v>1696</v>
      </c>
      <c r="Z1" s="2" t="s">
        <v>1701</v>
      </c>
    </row>
    <row r="2" spans="1:26" x14ac:dyDescent="0.3">
      <c r="A2" s="11" t="s">
        <v>1556</v>
      </c>
      <c r="B2" s="3" t="s">
        <v>61</v>
      </c>
      <c r="C2" s="3" t="s">
        <v>1023</v>
      </c>
      <c r="D2" s="3" t="s">
        <v>1014</v>
      </c>
      <c r="E2" s="3" t="s">
        <v>1071</v>
      </c>
      <c r="F2" s="3" t="s">
        <v>1070</v>
      </c>
      <c r="G2" s="3" t="s">
        <v>1011</v>
      </c>
      <c r="H2" s="3" t="s">
        <v>1069</v>
      </c>
      <c r="I2" s="3" t="s">
        <v>104</v>
      </c>
      <c r="J2" s="11" t="s">
        <v>1010</v>
      </c>
      <c r="K2" s="3">
        <v>88167.301974223694</v>
      </c>
      <c r="L2" s="3" t="s">
        <v>1093</v>
      </c>
      <c r="M2" s="3" t="s">
        <v>1555</v>
      </c>
      <c r="N2" s="3"/>
      <c r="O2" s="3" t="s">
        <v>62</v>
      </c>
      <c r="P2" s="3" t="s">
        <v>1028</v>
      </c>
      <c r="Q2" s="3" t="s">
        <v>1679</v>
      </c>
      <c r="R2" s="15">
        <f t="shared" ref="R2:R65" si="0">K2/5280</f>
        <v>16.698352646633275</v>
      </c>
      <c r="S2" s="43">
        <f>VLOOKUP($J2,$W$2:$X$5,2,FALSE)</f>
        <v>925000</v>
      </c>
      <c r="T2" s="5">
        <f>$S2*R2</f>
        <v>15445976.198135778</v>
      </c>
      <c r="W2" s="4" t="s">
        <v>1019</v>
      </c>
      <c r="X2" s="41">
        <v>1400000</v>
      </c>
      <c r="Y2" s="4" t="s">
        <v>1699</v>
      </c>
      <c r="Z2" s="4" t="s">
        <v>1702</v>
      </c>
    </row>
    <row r="3" spans="1:26" x14ac:dyDescent="0.3">
      <c r="A3" s="11" t="s">
        <v>1554</v>
      </c>
      <c r="B3" s="3" t="s">
        <v>116</v>
      </c>
      <c r="C3" s="3" t="s">
        <v>1023</v>
      </c>
      <c r="D3" s="3" t="s">
        <v>1022</v>
      </c>
      <c r="E3" s="3" t="s">
        <v>116</v>
      </c>
      <c r="F3" s="3" t="s">
        <v>1038</v>
      </c>
      <c r="G3" s="3" t="s">
        <v>1038</v>
      </c>
      <c r="H3" s="3" t="s">
        <v>1103</v>
      </c>
      <c r="I3" s="3" t="s">
        <v>39</v>
      </c>
      <c r="J3" s="11" t="s">
        <v>1019</v>
      </c>
      <c r="K3" s="3">
        <v>3808.2052109726601</v>
      </c>
      <c r="L3" s="3"/>
      <c r="M3" s="3"/>
      <c r="N3" s="3"/>
      <c r="O3" s="3" t="s">
        <v>845</v>
      </c>
      <c r="P3" s="3" t="s">
        <v>1006</v>
      </c>
      <c r="Q3" s="3" t="s">
        <v>1683</v>
      </c>
      <c r="R3" s="15">
        <f t="shared" si="0"/>
        <v>0.72125098692664014</v>
      </c>
      <c r="S3" s="43">
        <f t="shared" ref="S3:S66" si="1">VLOOKUP($J3,$W$2:$X$5,2,FALSE)</f>
        <v>1400000</v>
      </c>
      <c r="T3" s="5">
        <f t="shared" ref="T3:T66" si="2">$S3*R3</f>
        <v>1009751.3816972962</v>
      </c>
      <c r="W3" s="4" t="s">
        <v>1010</v>
      </c>
      <c r="X3" s="41">
        <v>925000</v>
      </c>
      <c r="Y3" s="4" t="s">
        <v>1699</v>
      </c>
      <c r="Z3" s="4" t="s">
        <v>1703</v>
      </c>
    </row>
    <row r="4" spans="1:26" x14ac:dyDescent="0.3">
      <c r="A4" s="11" t="s">
        <v>1552</v>
      </c>
      <c r="B4" s="3" t="s">
        <v>866</v>
      </c>
      <c r="C4" s="3" t="s">
        <v>1034</v>
      </c>
      <c r="D4" s="3" t="s">
        <v>1022</v>
      </c>
      <c r="E4" s="3" t="s">
        <v>1553</v>
      </c>
      <c r="F4" s="3" t="s">
        <v>1012</v>
      </c>
      <c r="G4" s="3" t="s">
        <v>1033</v>
      </c>
      <c r="H4" s="3" t="s">
        <v>1553</v>
      </c>
      <c r="I4" s="3" t="s">
        <v>104</v>
      </c>
      <c r="J4" s="11" t="s">
        <v>1025</v>
      </c>
      <c r="K4" s="3">
        <v>21844.412149783198</v>
      </c>
      <c r="L4" s="3"/>
      <c r="M4" s="3"/>
      <c r="N4" s="3"/>
      <c r="O4" s="3" t="s">
        <v>62</v>
      </c>
      <c r="P4" s="3" t="s">
        <v>1028</v>
      </c>
      <c r="Q4" s="3" t="s">
        <v>1680</v>
      </c>
      <c r="R4" s="15">
        <f t="shared" si="0"/>
        <v>4.137199270792272</v>
      </c>
      <c r="S4" s="43">
        <f t="shared" si="1"/>
        <v>650000</v>
      </c>
      <c r="T4" s="5">
        <f t="shared" si="2"/>
        <v>2689179.5260149767</v>
      </c>
      <c r="W4" s="4" t="s">
        <v>1025</v>
      </c>
      <c r="X4" s="41">
        <v>650000</v>
      </c>
      <c r="Y4" s="4" t="s">
        <v>1699</v>
      </c>
      <c r="Z4" s="4" t="s">
        <v>1704</v>
      </c>
    </row>
    <row r="5" spans="1:26" x14ac:dyDescent="0.3">
      <c r="A5" s="11" t="s">
        <v>1550</v>
      </c>
      <c r="B5" s="3" t="s">
        <v>1062</v>
      </c>
      <c r="C5" s="3" t="s">
        <v>1034</v>
      </c>
      <c r="D5" s="3" t="s">
        <v>1022</v>
      </c>
      <c r="E5" s="3" t="s">
        <v>1551</v>
      </c>
      <c r="F5" s="3" t="s">
        <v>1038</v>
      </c>
      <c r="G5" s="3" t="s">
        <v>1104</v>
      </c>
      <c r="H5" s="3" t="s">
        <v>1551</v>
      </c>
      <c r="I5" s="3" t="s">
        <v>39</v>
      </c>
      <c r="J5" s="11" t="s">
        <v>1019</v>
      </c>
      <c r="K5" s="3">
        <v>6310.5624210481001</v>
      </c>
      <c r="L5" s="3"/>
      <c r="M5" s="3"/>
      <c r="N5" s="3"/>
      <c r="O5" s="3" t="s">
        <v>845</v>
      </c>
      <c r="P5" s="3" t="s">
        <v>1006</v>
      </c>
      <c r="Q5" s="3" t="s">
        <v>1683</v>
      </c>
      <c r="R5" s="15">
        <f t="shared" si="0"/>
        <v>1.1951822767136553</v>
      </c>
      <c r="S5" s="43">
        <f t="shared" si="1"/>
        <v>1400000</v>
      </c>
      <c r="T5" s="5">
        <f t="shared" si="2"/>
        <v>1673255.1873991175</v>
      </c>
      <c r="W5" s="4" t="s">
        <v>1043</v>
      </c>
      <c r="X5" s="41">
        <v>1200000</v>
      </c>
      <c r="Y5" s="4" t="s">
        <v>1699</v>
      </c>
      <c r="Z5" s="4" t="s">
        <v>1705</v>
      </c>
    </row>
    <row r="6" spans="1:26" x14ac:dyDescent="0.3">
      <c r="A6" s="11" t="s">
        <v>1549</v>
      </c>
      <c r="B6" s="3" t="s">
        <v>1078</v>
      </c>
      <c r="C6" s="3" t="s">
        <v>1027</v>
      </c>
      <c r="D6" s="3" t="s">
        <v>1022</v>
      </c>
      <c r="E6" s="3" t="s">
        <v>1080</v>
      </c>
      <c r="F6" s="3" t="s">
        <v>1070</v>
      </c>
      <c r="G6" s="3" t="s">
        <v>1081</v>
      </c>
      <c r="H6" s="3" t="s">
        <v>1080</v>
      </c>
      <c r="I6" s="3" t="s">
        <v>39</v>
      </c>
      <c r="J6" s="11" t="s">
        <v>1025</v>
      </c>
      <c r="K6" s="3">
        <v>16984.144661865601</v>
      </c>
      <c r="L6" s="3" t="s">
        <v>1077</v>
      </c>
      <c r="M6" s="3" t="s">
        <v>930</v>
      </c>
      <c r="N6" s="3"/>
      <c r="O6" s="3" t="s">
        <v>62</v>
      </c>
      <c r="P6" s="3" t="s">
        <v>1006</v>
      </c>
      <c r="Q6" s="3"/>
      <c r="R6" s="15">
        <f t="shared" si="0"/>
        <v>3.2166940647472728</v>
      </c>
      <c r="S6" s="43">
        <f t="shared" si="1"/>
        <v>650000</v>
      </c>
      <c r="T6" s="5">
        <f t="shared" si="2"/>
        <v>2090851.1420857273</v>
      </c>
    </row>
    <row r="7" spans="1:26" x14ac:dyDescent="0.3">
      <c r="A7" s="11" t="s">
        <v>1548</v>
      </c>
      <c r="B7" s="3" t="s">
        <v>1547</v>
      </c>
      <c r="C7" s="3" t="s">
        <v>1023</v>
      </c>
      <c r="D7" s="3" t="s">
        <v>1022</v>
      </c>
      <c r="E7" s="3" t="s">
        <v>1086</v>
      </c>
      <c r="F7" s="3" t="s">
        <v>1012</v>
      </c>
      <c r="G7" s="3" t="s">
        <v>1011</v>
      </c>
      <c r="H7" s="3" t="s">
        <v>1086</v>
      </c>
      <c r="I7" s="3" t="s">
        <v>39</v>
      </c>
      <c r="J7" s="11" t="s">
        <v>1019</v>
      </c>
      <c r="K7" s="3">
        <v>47400.194897005698</v>
      </c>
      <c r="L7" s="3"/>
      <c r="M7" s="3"/>
      <c r="N7" s="3"/>
      <c r="O7" s="3" t="s">
        <v>32</v>
      </c>
      <c r="P7" s="3" t="s">
        <v>1028</v>
      </c>
      <c r="Q7" s="3"/>
      <c r="R7" s="15">
        <f t="shared" si="0"/>
        <v>8.9773096395844121</v>
      </c>
      <c r="S7" s="43">
        <f t="shared" si="1"/>
        <v>1400000</v>
      </c>
      <c r="T7" s="5">
        <f t="shared" si="2"/>
        <v>12568233.495418176</v>
      </c>
      <c r="W7" s="2" t="s">
        <v>1700</v>
      </c>
    </row>
    <row r="8" spans="1:26" x14ac:dyDescent="0.3">
      <c r="A8" s="11" t="s">
        <v>1546</v>
      </c>
      <c r="B8" s="3" t="s">
        <v>644</v>
      </c>
      <c r="C8" s="3" t="s">
        <v>1023</v>
      </c>
      <c r="D8" s="3" t="s">
        <v>1022</v>
      </c>
      <c r="E8" s="3" t="s">
        <v>1365</v>
      </c>
      <c r="F8" s="3" t="s">
        <v>1126</v>
      </c>
      <c r="G8" s="3" t="s">
        <v>1011</v>
      </c>
      <c r="H8" s="3" t="s">
        <v>1365</v>
      </c>
      <c r="I8" s="3" t="s">
        <v>104</v>
      </c>
      <c r="J8" s="11" t="s">
        <v>1025</v>
      </c>
      <c r="K8" s="3">
        <v>3796.4693541248398</v>
      </c>
      <c r="L8" s="3"/>
      <c r="M8" s="3"/>
      <c r="N8" s="3"/>
      <c r="O8" s="3" t="s">
        <v>845</v>
      </c>
      <c r="P8" s="3" t="s">
        <v>1006</v>
      </c>
      <c r="Q8" s="3"/>
      <c r="R8" s="15">
        <f t="shared" si="0"/>
        <v>0.71902828676606811</v>
      </c>
      <c r="S8" s="43">
        <f t="shared" si="1"/>
        <v>650000</v>
      </c>
      <c r="T8" s="5">
        <f t="shared" si="2"/>
        <v>467368.3863979443</v>
      </c>
      <c r="W8" s="4" t="s">
        <v>1013</v>
      </c>
      <c r="X8" s="41">
        <f>860000/0.9</f>
        <v>955555.5555555555</v>
      </c>
      <c r="Y8" s="4" t="s">
        <v>1699</v>
      </c>
    </row>
    <row r="9" spans="1:26" x14ac:dyDescent="0.3">
      <c r="A9" s="11" t="s">
        <v>1545</v>
      </c>
      <c r="B9" s="3" t="s">
        <v>273</v>
      </c>
      <c r="C9" s="3" t="s">
        <v>1023</v>
      </c>
      <c r="D9" s="3" t="s">
        <v>1022</v>
      </c>
      <c r="E9" s="3" t="s">
        <v>1211</v>
      </c>
      <c r="F9" s="3" t="s">
        <v>1070</v>
      </c>
      <c r="G9" s="3" t="s">
        <v>1109</v>
      </c>
      <c r="H9" s="3" t="s">
        <v>1211</v>
      </c>
      <c r="I9" s="3" t="s">
        <v>104</v>
      </c>
      <c r="J9" s="11" t="s">
        <v>1025</v>
      </c>
      <c r="K9" s="3">
        <v>12468.6333050502</v>
      </c>
      <c r="L9" s="3"/>
      <c r="M9" s="3"/>
      <c r="N9" s="3"/>
      <c r="O9" s="3" t="s">
        <v>62</v>
      </c>
      <c r="P9" s="3" t="s">
        <v>1006</v>
      </c>
      <c r="Q9" s="3"/>
      <c r="R9" s="15">
        <f t="shared" si="0"/>
        <v>2.3614835805019316</v>
      </c>
      <c r="S9" s="43">
        <f t="shared" si="1"/>
        <v>650000</v>
      </c>
      <c r="T9" s="5">
        <f t="shared" si="2"/>
        <v>1534964.3273262556</v>
      </c>
      <c r="W9" s="4" t="s">
        <v>1013</v>
      </c>
      <c r="X9" s="41">
        <f>770000/0.9</f>
        <v>855555.5555555555</v>
      </c>
      <c r="Y9" s="4" t="s">
        <v>1699</v>
      </c>
    </row>
    <row r="10" spans="1:26" x14ac:dyDescent="0.3">
      <c r="A10" s="11" t="s">
        <v>1543</v>
      </c>
      <c r="B10" s="3" t="s">
        <v>1542</v>
      </c>
      <c r="C10" s="3" t="s">
        <v>1023</v>
      </c>
      <c r="D10" s="3" t="s">
        <v>1014</v>
      </c>
      <c r="E10" s="3" t="s">
        <v>1544</v>
      </c>
      <c r="F10" s="3" t="s">
        <v>1242</v>
      </c>
      <c r="G10" s="3" t="s">
        <v>1242</v>
      </c>
      <c r="H10" s="3" t="s">
        <v>1544</v>
      </c>
      <c r="I10" s="3" t="s">
        <v>88</v>
      </c>
      <c r="J10" s="11" t="s">
        <v>1019</v>
      </c>
      <c r="K10" s="3">
        <v>11965.6851436786</v>
      </c>
      <c r="L10" s="3"/>
      <c r="M10" s="3"/>
      <c r="N10" s="3"/>
      <c r="O10" s="3" t="s">
        <v>32</v>
      </c>
      <c r="P10" s="3" t="s">
        <v>1028</v>
      </c>
      <c r="Q10" s="22" t="s">
        <v>755</v>
      </c>
      <c r="R10" s="15">
        <f t="shared" si="0"/>
        <v>2.2662282469088257</v>
      </c>
      <c r="S10" s="43">
        <f t="shared" si="1"/>
        <v>1400000</v>
      </c>
      <c r="T10" s="5">
        <f t="shared" si="2"/>
        <v>3172719.5456723562</v>
      </c>
      <c r="W10" s="4" t="s">
        <v>1013</v>
      </c>
      <c r="X10" s="41">
        <f>470000/0.5</f>
        <v>940000</v>
      </c>
      <c r="Y10" s="4" t="s">
        <v>1699</v>
      </c>
    </row>
    <row r="11" spans="1:26" x14ac:dyDescent="0.3">
      <c r="A11" s="11" t="s">
        <v>1540</v>
      </c>
      <c r="B11" s="3" t="s">
        <v>1369</v>
      </c>
      <c r="C11" s="3" t="s">
        <v>1023</v>
      </c>
      <c r="D11" s="3" t="s">
        <v>1022</v>
      </c>
      <c r="E11" s="3" t="s">
        <v>1541</v>
      </c>
      <c r="F11" s="3" t="s">
        <v>1020</v>
      </c>
      <c r="G11" s="3" t="s">
        <v>1020</v>
      </c>
      <c r="H11" s="3" t="s">
        <v>1541</v>
      </c>
      <c r="I11" s="3" t="s">
        <v>88</v>
      </c>
      <c r="J11" s="11" t="s">
        <v>1019</v>
      </c>
      <c r="K11" s="3">
        <v>6437.3181506143901</v>
      </c>
      <c r="L11" s="3" t="s">
        <v>1368</v>
      </c>
      <c r="M11" s="3" t="s">
        <v>1083</v>
      </c>
      <c r="N11" s="3"/>
      <c r="O11" s="3" t="s">
        <v>62</v>
      </c>
      <c r="P11" s="3" t="s">
        <v>1028</v>
      </c>
      <c r="Q11" s="22" t="s">
        <v>1681</v>
      </c>
      <c r="R11" s="15">
        <f t="shared" si="0"/>
        <v>1.2191890436769679</v>
      </c>
      <c r="S11" s="43">
        <f t="shared" si="1"/>
        <v>1400000</v>
      </c>
      <c r="T11" s="5">
        <f t="shared" si="2"/>
        <v>1706864.6611477551</v>
      </c>
      <c r="W11" s="4" t="s">
        <v>1013</v>
      </c>
      <c r="X11" s="41">
        <f>1710000/1.8</f>
        <v>950000</v>
      </c>
      <c r="Y11" s="4" t="s">
        <v>1699</v>
      </c>
    </row>
    <row r="12" spans="1:26" x14ac:dyDescent="0.3">
      <c r="A12" s="11" t="s">
        <v>1538</v>
      </c>
      <c r="B12" s="3" t="s">
        <v>1091</v>
      </c>
      <c r="C12" s="3" t="s">
        <v>1023</v>
      </c>
      <c r="D12" s="3" t="s">
        <v>1014</v>
      </c>
      <c r="E12" s="3" t="s">
        <v>1539</v>
      </c>
      <c r="F12" s="3" t="s">
        <v>1095</v>
      </c>
      <c r="G12" s="3" t="s">
        <v>1095</v>
      </c>
      <c r="H12" s="3" t="s">
        <v>1539</v>
      </c>
      <c r="I12" s="3" t="s">
        <v>88</v>
      </c>
      <c r="J12" s="11" t="s">
        <v>1019</v>
      </c>
      <c r="K12" s="3">
        <v>1583.5346613142301</v>
      </c>
      <c r="L12" s="3" t="s">
        <v>1537</v>
      </c>
      <c r="M12" s="3" t="s">
        <v>1093</v>
      </c>
      <c r="N12" s="3"/>
      <c r="O12" s="3" t="s">
        <v>32</v>
      </c>
      <c r="P12" s="3" t="s">
        <v>1028</v>
      </c>
      <c r="Q12" s="3" t="s">
        <v>1684</v>
      </c>
      <c r="R12" s="15">
        <f t="shared" si="0"/>
        <v>0.29991186767314965</v>
      </c>
      <c r="S12" s="43">
        <f t="shared" si="1"/>
        <v>1400000</v>
      </c>
      <c r="T12" s="5">
        <f t="shared" si="2"/>
        <v>419876.6147424095</v>
      </c>
      <c r="W12" s="4" t="s">
        <v>1043</v>
      </c>
      <c r="X12" s="41">
        <f>440000/0.4</f>
        <v>1100000</v>
      </c>
      <c r="Y12" s="4" t="s">
        <v>1699</v>
      </c>
    </row>
    <row r="13" spans="1:26" x14ac:dyDescent="0.3">
      <c r="A13" s="11" t="s">
        <v>1536</v>
      </c>
      <c r="B13" s="3" t="s">
        <v>1535</v>
      </c>
      <c r="C13" s="3" t="s">
        <v>1023</v>
      </c>
      <c r="D13" s="3" t="s">
        <v>1014</v>
      </c>
      <c r="E13" s="3" t="s">
        <v>1219</v>
      </c>
      <c r="F13" s="3" t="s">
        <v>1095</v>
      </c>
      <c r="G13" s="3" t="s">
        <v>1095</v>
      </c>
      <c r="H13" s="3" t="s">
        <v>1219</v>
      </c>
      <c r="I13" s="3" t="s">
        <v>104</v>
      </c>
      <c r="J13" s="11" t="s">
        <v>1010</v>
      </c>
      <c r="K13" s="3">
        <v>8028.9259048515396</v>
      </c>
      <c r="L13" s="3"/>
      <c r="M13" s="3"/>
      <c r="N13" s="3"/>
      <c r="O13" s="3" t="s">
        <v>62</v>
      </c>
      <c r="P13" s="3" t="s">
        <v>1006</v>
      </c>
      <c r="Q13" s="3" t="s">
        <v>1684</v>
      </c>
      <c r="R13" s="15">
        <f t="shared" si="0"/>
        <v>1.5206299062218824</v>
      </c>
      <c r="S13" s="43">
        <f t="shared" si="1"/>
        <v>925000</v>
      </c>
      <c r="T13" s="5">
        <f t="shared" si="2"/>
        <v>1406582.6632552412</v>
      </c>
      <c r="W13" s="4" t="s">
        <v>1043</v>
      </c>
      <c r="X13" s="41">
        <f>530000/0.5</f>
        <v>1060000</v>
      </c>
      <c r="Y13" s="4" t="s">
        <v>1699</v>
      </c>
    </row>
    <row r="14" spans="1:26" x14ac:dyDescent="0.3">
      <c r="A14" s="11" t="s">
        <v>1533</v>
      </c>
      <c r="B14" s="3" t="s">
        <v>1532</v>
      </c>
      <c r="C14" s="3" t="s">
        <v>1023</v>
      </c>
      <c r="D14" s="3" t="s">
        <v>1014</v>
      </c>
      <c r="E14" s="3" t="s">
        <v>1308</v>
      </c>
      <c r="F14" s="3" t="s">
        <v>1242</v>
      </c>
      <c r="G14" s="3" t="s">
        <v>1045</v>
      </c>
      <c r="H14" s="3" t="s">
        <v>1534</v>
      </c>
      <c r="I14" s="3" t="s">
        <v>88</v>
      </c>
      <c r="J14" s="11" t="s">
        <v>1019</v>
      </c>
      <c r="K14" s="3">
        <v>10393.380142329601</v>
      </c>
      <c r="L14" s="3"/>
      <c r="M14" s="3"/>
      <c r="N14" s="3"/>
      <c r="O14" s="3" t="s">
        <v>32</v>
      </c>
      <c r="P14" s="3" t="s">
        <v>1028</v>
      </c>
      <c r="Q14" s="22" t="s">
        <v>755</v>
      </c>
      <c r="R14" s="15">
        <f t="shared" si="0"/>
        <v>1.9684432087745456</v>
      </c>
      <c r="S14" s="43">
        <f t="shared" si="1"/>
        <v>1400000</v>
      </c>
      <c r="T14" s="5">
        <f t="shared" si="2"/>
        <v>2755820.4922843636</v>
      </c>
      <c r="W14" s="4" t="s">
        <v>1043</v>
      </c>
      <c r="X14" s="41">
        <f>2530000/2.2</f>
        <v>1150000</v>
      </c>
      <c r="Y14" s="4" t="s">
        <v>1699</v>
      </c>
    </row>
    <row r="15" spans="1:26" x14ac:dyDescent="0.3">
      <c r="A15" s="11" t="s">
        <v>1530</v>
      </c>
      <c r="B15" s="3" t="s">
        <v>1529</v>
      </c>
      <c r="C15" s="3" t="s">
        <v>1015</v>
      </c>
      <c r="D15" s="3" t="s">
        <v>1014</v>
      </c>
      <c r="E15" s="3" t="s">
        <v>1531</v>
      </c>
      <c r="F15" s="3" t="s">
        <v>1020</v>
      </c>
      <c r="G15" s="3" t="s">
        <v>1020</v>
      </c>
      <c r="H15" s="3" t="s">
        <v>1531</v>
      </c>
      <c r="I15" s="3" t="s">
        <v>88</v>
      </c>
      <c r="J15" s="11" t="s">
        <v>1010</v>
      </c>
      <c r="K15" s="3">
        <v>3406.85690125771</v>
      </c>
      <c r="L15" s="3"/>
      <c r="M15" s="3"/>
      <c r="N15" s="3"/>
      <c r="O15" s="3" t="s">
        <v>845</v>
      </c>
      <c r="P15" s="3" t="s">
        <v>1006</v>
      </c>
      <c r="Q15" s="22" t="s">
        <v>1681</v>
      </c>
      <c r="R15" s="15">
        <f t="shared" si="0"/>
        <v>0.64523804948062691</v>
      </c>
      <c r="S15" s="43">
        <f t="shared" si="1"/>
        <v>925000</v>
      </c>
      <c r="T15" s="5">
        <f t="shared" si="2"/>
        <v>596845.19576957985</v>
      </c>
    </row>
    <row r="16" spans="1:26" x14ac:dyDescent="0.3">
      <c r="A16" s="11" t="s">
        <v>1528</v>
      </c>
      <c r="B16" s="3" t="s">
        <v>1527</v>
      </c>
      <c r="C16" s="3" t="s">
        <v>1015</v>
      </c>
      <c r="D16" s="3" t="s">
        <v>1014</v>
      </c>
      <c r="E16" s="3" t="s">
        <v>1144</v>
      </c>
      <c r="F16" s="3" t="s">
        <v>1046</v>
      </c>
      <c r="G16" s="3" t="s">
        <v>1011</v>
      </c>
      <c r="H16" s="3" t="s">
        <v>1144</v>
      </c>
      <c r="I16" s="3" t="s">
        <v>104</v>
      </c>
      <c r="J16" s="11" t="s">
        <v>1043</v>
      </c>
      <c r="K16" s="3">
        <v>33829.568415843401</v>
      </c>
      <c r="L16" s="3" t="s">
        <v>1526</v>
      </c>
      <c r="M16" s="3" t="s">
        <v>1139</v>
      </c>
      <c r="N16" s="3" t="s">
        <v>1745</v>
      </c>
      <c r="O16" s="3" t="s">
        <v>62</v>
      </c>
      <c r="P16" s="3" t="s">
        <v>1028</v>
      </c>
      <c r="Q16" s="3" t="s">
        <v>1679</v>
      </c>
      <c r="R16" s="15">
        <f t="shared" si="0"/>
        <v>6.4071152302733712</v>
      </c>
      <c r="S16" s="43">
        <f t="shared" si="1"/>
        <v>1200000</v>
      </c>
      <c r="T16" s="5">
        <f t="shared" si="2"/>
        <v>7688538.2763280449</v>
      </c>
    </row>
    <row r="17" spans="1:20" x14ac:dyDescent="0.3">
      <c r="A17" s="11" t="s">
        <v>1525</v>
      </c>
      <c r="B17" s="3" t="s">
        <v>1165</v>
      </c>
      <c r="C17" s="3" t="s">
        <v>1015</v>
      </c>
      <c r="D17" s="3" t="s">
        <v>1022</v>
      </c>
      <c r="E17" s="3" t="s">
        <v>1021</v>
      </c>
      <c r="F17" s="3" t="s">
        <v>1012</v>
      </c>
      <c r="G17" s="3" t="s">
        <v>1011</v>
      </c>
      <c r="H17" s="3" t="s">
        <v>1021</v>
      </c>
      <c r="I17" s="3" t="s">
        <v>39</v>
      </c>
      <c r="J17" s="11" t="s">
        <v>1025</v>
      </c>
      <c r="K17" s="3">
        <v>22493.910669013301</v>
      </c>
      <c r="L17" s="3"/>
      <c r="M17" s="3"/>
      <c r="N17" s="3"/>
      <c r="O17" s="3" t="s">
        <v>62</v>
      </c>
      <c r="P17" s="3" t="s">
        <v>1028</v>
      </c>
      <c r="Q17" s="3"/>
      <c r="R17" s="15">
        <f t="shared" si="0"/>
        <v>4.260210353979792</v>
      </c>
      <c r="S17" s="43">
        <f t="shared" si="1"/>
        <v>650000</v>
      </c>
      <c r="T17" s="5">
        <f t="shared" si="2"/>
        <v>2769136.7300868649</v>
      </c>
    </row>
    <row r="18" spans="1:20" x14ac:dyDescent="0.3">
      <c r="A18" s="11" t="s">
        <v>1524</v>
      </c>
      <c r="B18" s="3" t="s">
        <v>1165</v>
      </c>
      <c r="C18" s="3" t="s">
        <v>1015</v>
      </c>
      <c r="D18" s="3" t="s">
        <v>1022</v>
      </c>
      <c r="E18" s="3" t="s">
        <v>1021</v>
      </c>
      <c r="F18" s="3" t="s">
        <v>1012</v>
      </c>
      <c r="G18" s="3" t="s">
        <v>1011</v>
      </c>
      <c r="H18" s="3" t="s">
        <v>1021</v>
      </c>
      <c r="I18" s="3" t="s">
        <v>88</v>
      </c>
      <c r="J18" s="11" t="s">
        <v>1025</v>
      </c>
      <c r="K18" s="3">
        <v>5746.9856093373901</v>
      </c>
      <c r="L18" s="3"/>
      <c r="M18" s="3"/>
      <c r="N18" s="3"/>
      <c r="O18" s="3" t="s">
        <v>845</v>
      </c>
      <c r="P18" s="3" t="s">
        <v>1006</v>
      </c>
      <c r="Q18" s="3"/>
      <c r="R18" s="15">
        <f t="shared" si="0"/>
        <v>1.0884442441926876</v>
      </c>
      <c r="S18" s="43">
        <f t="shared" si="1"/>
        <v>650000</v>
      </c>
      <c r="T18" s="5">
        <f t="shared" si="2"/>
        <v>707488.75872524688</v>
      </c>
    </row>
    <row r="19" spans="1:20" x14ac:dyDescent="0.3">
      <c r="A19" s="11" t="s">
        <v>1523</v>
      </c>
      <c r="B19" s="3" t="s">
        <v>243</v>
      </c>
      <c r="C19" s="3" t="s">
        <v>1015</v>
      </c>
      <c r="D19" s="3" t="s">
        <v>1022</v>
      </c>
      <c r="E19" s="3" t="s">
        <v>1249</v>
      </c>
      <c r="F19" s="3" t="s">
        <v>1038</v>
      </c>
      <c r="G19" s="3" t="s">
        <v>1038</v>
      </c>
      <c r="H19" s="3" t="s">
        <v>1038</v>
      </c>
      <c r="I19" s="3" t="s">
        <v>104</v>
      </c>
      <c r="J19" s="11" t="s">
        <v>1025</v>
      </c>
      <c r="K19" s="3">
        <v>6047.0746263105302</v>
      </c>
      <c r="L19" s="3"/>
      <c r="M19" s="3"/>
      <c r="N19" s="3"/>
      <c r="O19" s="3" t="s">
        <v>845</v>
      </c>
      <c r="P19" s="3" t="s">
        <v>1006</v>
      </c>
      <c r="Q19" s="3" t="s">
        <v>1683</v>
      </c>
      <c r="R19" s="15">
        <f t="shared" si="0"/>
        <v>1.1452792852860854</v>
      </c>
      <c r="S19" s="43">
        <f t="shared" si="1"/>
        <v>650000</v>
      </c>
      <c r="T19" s="5">
        <f t="shared" si="2"/>
        <v>744431.53543595551</v>
      </c>
    </row>
    <row r="20" spans="1:20" x14ac:dyDescent="0.3">
      <c r="A20" s="11" t="s">
        <v>1522</v>
      </c>
      <c r="B20" s="3" t="s">
        <v>1249</v>
      </c>
      <c r="C20" s="3" t="s">
        <v>1015</v>
      </c>
      <c r="D20" s="3" t="s">
        <v>1014</v>
      </c>
      <c r="E20" s="3" t="s">
        <v>1249</v>
      </c>
      <c r="F20" s="3" t="s">
        <v>1038</v>
      </c>
      <c r="G20" s="3" t="s">
        <v>1038</v>
      </c>
      <c r="H20" s="3" t="s">
        <v>1038</v>
      </c>
      <c r="I20" s="3" t="s">
        <v>104</v>
      </c>
      <c r="J20" s="11" t="s">
        <v>1043</v>
      </c>
      <c r="K20" s="3">
        <v>23021.8540877509</v>
      </c>
      <c r="L20" s="3"/>
      <c r="M20" s="3"/>
      <c r="N20" s="3" t="s">
        <v>1746</v>
      </c>
      <c r="O20" s="3" t="s">
        <v>845</v>
      </c>
      <c r="P20" s="3" t="s">
        <v>1006</v>
      </c>
      <c r="Q20" s="3" t="s">
        <v>1683</v>
      </c>
      <c r="R20" s="15">
        <f t="shared" si="0"/>
        <v>4.3601996378316104</v>
      </c>
      <c r="S20" s="43">
        <f t="shared" si="1"/>
        <v>1200000</v>
      </c>
      <c r="T20" s="5">
        <f t="shared" si="2"/>
        <v>5232239.5653979322</v>
      </c>
    </row>
    <row r="21" spans="1:20" x14ac:dyDescent="0.3">
      <c r="A21" s="11" t="s">
        <v>1521</v>
      </c>
      <c r="B21" s="3" t="s">
        <v>1520</v>
      </c>
      <c r="C21" s="3" t="s">
        <v>1015</v>
      </c>
      <c r="D21" s="3" t="s">
        <v>1014</v>
      </c>
      <c r="E21" s="3" t="s">
        <v>1520</v>
      </c>
      <c r="F21" s="3" t="s">
        <v>1038</v>
      </c>
      <c r="G21" s="3" t="s">
        <v>1038</v>
      </c>
      <c r="H21" s="3" t="s">
        <v>1074</v>
      </c>
      <c r="I21" s="3" t="s">
        <v>88</v>
      </c>
      <c r="J21" s="11" t="s">
        <v>1043</v>
      </c>
      <c r="K21" s="3">
        <v>4156.3069358127595</v>
      </c>
      <c r="L21" s="3"/>
      <c r="M21" s="3"/>
      <c r="N21" s="3"/>
      <c r="O21" s="3" t="s">
        <v>845</v>
      </c>
      <c r="P21" s="3" t="s">
        <v>1006</v>
      </c>
      <c r="Q21" s="3" t="s">
        <v>1683</v>
      </c>
      <c r="R21" s="15">
        <f t="shared" si="0"/>
        <v>0.78717934390393174</v>
      </c>
      <c r="S21" s="43">
        <f t="shared" si="1"/>
        <v>1200000</v>
      </c>
      <c r="T21" s="5">
        <f t="shared" si="2"/>
        <v>944615.21268471808</v>
      </c>
    </row>
    <row r="22" spans="1:20" x14ac:dyDescent="0.3">
      <c r="A22" s="11" t="s">
        <v>1517</v>
      </c>
      <c r="B22" s="3" t="s">
        <v>1516</v>
      </c>
      <c r="C22" s="3" t="s">
        <v>1015</v>
      </c>
      <c r="D22" s="3" t="s">
        <v>1014</v>
      </c>
      <c r="E22" s="3" t="s">
        <v>1519</v>
      </c>
      <c r="F22" s="3" t="s">
        <v>1518</v>
      </c>
      <c r="G22" s="3" t="s">
        <v>1045</v>
      </c>
      <c r="H22" s="3" t="s">
        <v>1044</v>
      </c>
      <c r="I22" s="3" t="s">
        <v>104</v>
      </c>
      <c r="J22" s="11" t="s">
        <v>1043</v>
      </c>
      <c r="K22" s="3">
        <v>11956.155893093999</v>
      </c>
      <c r="L22" s="3"/>
      <c r="M22" s="3"/>
      <c r="N22" s="3" t="s">
        <v>1747</v>
      </c>
      <c r="O22" s="3" t="s">
        <v>62</v>
      </c>
      <c r="P22" s="3" t="s">
        <v>1028</v>
      </c>
      <c r="Q22" s="3" t="s">
        <v>1688</v>
      </c>
      <c r="R22" s="15">
        <f t="shared" si="0"/>
        <v>2.2644234646011361</v>
      </c>
      <c r="S22" s="43">
        <f t="shared" si="1"/>
        <v>1200000</v>
      </c>
      <c r="T22" s="5">
        <f t="shared" si="2"/>
        <v>2717308.1575213633</v>
      </c>
    </row>
    <row r="23" spans="1:20" x14ac:dyDescent="0.3">
      <c r="A23" s="11" t="s">
        <v>1514</v>
      </c>
      <c r="B23" s="3" t="s">
        <v>1513</v>
      </c>
      <c r="C23" s="3" t="s">
        <v>1015</v>
      </c>
      <c r="D23" s="3" t="s">
        <v>1014</v>
      </c>
      <c r="E23" s="3" t="s">
        <v>1515</v>
      </c>
      <c r="F23" s="3" t="s">
        <v>1242</v>
      </c>
      <c r="G23" s="3" t="s">
        <v>1045</v>
      </c>
      <c r="H23" s="3" t="s">
        <v>1044</v>
      </c>
      <c r="I23" s="3" t="s">
        <v>104</v>
      </c>
      <c r="J23" s="11" t="s">
        <v>1043</v>
      </c>
      <c r="K23" s="3">
        <v>5309.8639031831899</v>
      </c>
      <c r="L23" s="3"/>
      <c r="M23" s="3"/>
      <c r="N23" s="3"/>
      <c r="O23" s="3" t="s">
        <v>62</v>
      </c>
      <c r="P23" s="3" t="s">
        <v>1028</v>
      </c>
      <c r="Q23" s="22" t="s">
        <v>755</v>
      </c>
      <c r="R23" s="15">
        <f t="shared" si="0"/>
        <v>1.0056560422695435</v>
      </c>
      <c r="S23" s="43">
        <f t="shared" si="1"/>
        <v>1200000</v>
      </c>
      <c r="T23" s="5">
        <f t="shared" si="2"/>
        <v>1206787.2507234523</v>
      </c>
    </row>
    <row r="24" spans="1:20" x14ac:dyDescent="0.3">
      <c r="A24" s="11" t="s">
        <v>1511</v>
      </c>
      <c r="B24" s="3" t="s">
        <v>1505</v>
      </c>
      <c r="C24" s="3" t="s">
        <v>1015</v>
      </c>
      <c r="D24" s="3" t="s">
        <v>1014</v>
      </c>
      <c r="E24" s="3" t="s">
        <v>1512</v>
      </c>
      <c r="F24" s="3" t="s">
        <v>1038</v>
      </c>
      <c r="G24" s="3" t="s">
        <v>1045</v>
      </c>
      <c r="H24" s="3" t="s">
        <v>1249</v>
      </c>
      <c r="I24" s="3" t="s">
        <v>88</v>
      </c>
      <c r="J24" s="11" t="s">
        <v>1043</v>
      </c>
      <c r="K24" s="3">
        <v>4369.5622104303602</v>
      </c>
      <c r="L24" s="3"/>
      <c r="M24" s="3"/>
      <c r="N24" s="3" t="s">
        <v>1748</v>
      </c>
      <c r="O24" s="3" t="s">
        <v>62</v>
      </c>
      <c r="P24" s="3" t="s">
        <v>1028</v>
      </c>
      <c r="Q24" s="3" t="s">
        <v>1683</v>
      </c>
      <c r="R24" s="15">
        <f t="shared" si="0"/>
        <v>0.82756860046029546</v>
      </c>
      <c r="S24" s="43">
        <f t="shared" si="1"/>
        <v>1200000</v>
      </c>
      <c r="T24" s="5">
        <f t="shared" si="2"/>
        <v>993082.32055235456</v>
      </c>
    </row>
    <row r="25" spans="1:20" x14ac:dyDescent="0.3">
      <c r="A25" s="11" t="s">
        <v>1509</v>
      </c>
      <c r="B25" s="3" t="s">
        <v>1508</v>
      </c>
      <c r="C25" s="3" t="s">
        <v>1015</v>
      </c>
      <c r="D25" s="3" t="s">
        <v>1014</v>
      </c>
      <c r="E25" s="3" t="s">
        <v>1510</v>
      </c>
      <c r="F25" s="3" t="s">
        <v>1038</v>
      </c>
      <c r="G25" s="3" t="s">
        <v>1045</v>
      </c>
      <c r="H25" s="3" t="s">
        <v>1044</v>
      </c>
      <c r="I25" s="3" t="s">
        <v>39</v>
      </c>
      <c r="J25" s="11" t="s">
        <v>1010</v>
      </c>
      <c r="K25" s="3">
        <v>1089.1893992750199</v>
      </c>
      <c r="L25" s="3"/>
      <c r="M25" s="3"/>
      <c r="N25" s="3"/>
      <c r="O25" s="3" t="s">
        <v>845</v>
      </c>
      <c r="P25" s="3" t="s">
        <v>1006</v>
      </c>
      <c r="Q25" s="3" t="s">
        <v>1683</v>
      </c>
      <c r="R25" s="15">
        <f t="shared" si="0"/>
        <v>0.20628587107481439</v>
      </c>
      <c r="S25" s="43">
        <f t="shared" si="1"/>
        <v>925000</v>
      </c>
      <c r="T25" s="5">
        <f t="shared" si="2"/>
        <v>190814.4307442033</v>
      </c>
    </row>
    <row r="26" spans="1:20" x14ac:dyDescent="0.3">
      <c r="A26" s="11" t="s">
        <v>1506</v>
      </c>
      <c r="B26" s="3" t="s">
        <v>1505</v>
      </c>
      <c r="C26" s="3" t="s">
        <v>1015</v>
      </c>
      <c r="D26" s="3" t="s">
        <v>1014</v>
      </c>
      <c r="E26" s="3" t="s">
        <v>1507</v>
      </c>
      <c r="F26" s="3" t="s">
        <v>1038</v>
      </c>
      <c r="G26" s="3" t="s">
        <v>1045</v>
      </c>
      <c r="H26" s="3" t="s">
        <v>1249</v>
      </c>
      <c r="I26" s="3" t="s">
        <v>88</v>
      </c>
      <c r="J26" s="11" t="s">
        <v>1043</v>
      </c>
      <c r="K26" s="3">
        <v>1949.8736902579501</v>
      </c>
      <c r="L26" s="3"/>
      <c r="M26" s="3"/>
      <c r="N26" s="3"/>
      <c r="O26" s="3" t="s">
        <v>62</v>
      </c>
      <c r="P26" s="3" t="s">
        <v>1028</v>
      </c>
      <c r="Q26" s="3" t="s">
        <v>1683</v>
      </c>
      <c r="R26" s="15">
        <f t="shared" si="0"/>
        <v>0.36929425951855116</v>
      </c>
      <c r="S26" s="43">
        <f t="shared" si="1"/>
        <v>1200000</v>
      </c>
      <c r="T26" s="5">
        <f t="shared" si="2"/>
        <v>443153.1114222614</v>
      </c>
    </row>
    <row r="27" spans="1:20" x14ac:dyDescent="0.3">
      <c r="A27" s="11" t="s">
        <v>1504</v>
      </c>
      <c r="B27" s="3" t="s">
        <v>1503</v>
      </c>
      <c r="C27" s="3" t="s">
        <v>1015</v>
      </c>
      <c r="D27" s="3" t="s">
        <v>1022</v>
      </c>
      <c r="E27" s="3" t="s">
        <v>1301</v>
      </c>
      <c r="F27" s="3" t="s">
        <v>1198</v>
      </c>
      <c r="G27" s="3" t="s">
        <v>1300</v>
      </c>
      <c r="H27" s="3" t="s">
        <v>1299</v>
      </c>
      <c r="I27" s="3" t="s">
        <v>88</v>
      </c>
      <c r="J27" s="11" t="s">
        <v>1019</v>
      </c>
      <c r="K27" s="3">
        <v>8366.5835437186506</v>
      </c>
      <c r="L27" s="3"/>
      <c r="M27" s="3"/>
      <c r="N27" s="3" t="s">
        <v>1749</v>
      </c>
      <c r="O27" s="3" t="s">
        <v>845</v>
      </c>
      <c r="P27" s="3" t="s">
        <v>1006</v>
      </c>
      <c r="Q27" s="3" t="s">
        <v>1624</v>
      </c>
      <c r="R27" s="15">
        <f t="shared" si="0"/>
        <v>1.5845802166133809</v>
      </c>
      <c r="S27" s="43">
        <f t="shared" si="1"/>
        <v>1400000</v>
      </c>
      <c r="T27" s="5">
        <f t="shared" si="2"/>
        <v>2218412.3032587334</v>
      </c>
    </row>
    <row r="28" spans="1:20" x14ac:dyDescent="0.3">
      <c r="A28" s="11" t="s">
        <v>1501</v>
      </c>
      <c r="B28" s="3" t="s">
        <v>1500</v>
      </c>
      <c r="C28" s="3" t="s">
        <v>1015</v>
      </c>
      <c r="D28" s="3" t="s">
        <v>1014</v>
      </c>
      <c r="E28" s="3" t="s">
        <v>1502</v>
      </c>
      <c r="F28" s="3" t="s">
        <v>1242</v>
      </c>
      <c r="G28" s="3" t="s">
        <v>1045</v>
      </c>
      <c r="H28" s="3" t="s">
        <v>1158</v>
      </c>
      <c r="I28" s="3" t="s">
        <v>104</v>
      </c>
      <c r="J28" s="11" t="s">
        <v>1043</v>
      </c>
      <c r="K28" s="3">
        <v>8098.6302710100099</v>
      </c>
      <c r="L28" s="3"/>
      <c r="M28" s="3"/>
      <c r="N28" s="3" t="s">
        <v>1750</v>
      </c>
      <c r="O28" s="3" t="s">
        <v>845</v>
      </c>
      <c r="P28" s="3" t="s">
        <v>1006</v>
      </c>
      <c r="Q28" s="22" t="s">
        <v>755</v>
      </c>
      <c r="R28" s="15">
        <f t="shared" si="0"/>
        <v>1.5338314907215929</v>
      </c>
      <c r="S28" s="43">
        <f t="shared" si="1"/>
        <v>1200000</v>
      </c>
      <c r="T28" s="5">
        <f t="shared" si="2"/>
        <v>1840597.7888659115</v>
      </c>
    </row>
    <row r="29" spans="1:20" x14ac:dyDescent="0.3">
      <c r="A29" s="11" t="s">
        <v>1499</v>
      </c>
      <c r="B29" s="3" t="s">
        <v>667</v>
      </c>
      <c r="C29" s="3" t="s">
        <v>1015</v>
      </c>
      <c r="D29" s="3" t="s">
        <v>1014</v>
      </c>
      <c r="E29" s="3" t="s">
        <v>667</v>
      </c>
      <c r="F29" s="3" t="s">
        <v>1038</v>
      </c>
      <c r="G29" s="3" t="s">
        <v>1038</v>
      </c>
      <c r="H29" s="3" t="s">
        <v>1238</v>
      </c>
      <c r="I29" s="3" t="s">
        <v>104</v>
      </c>
      <c r="J29" s="11" t="s">
        <v>1010</v>
      </c>
      <c r="K29" s="3">
        <v>7620.2854651062999</v>
      </c>
      <c r="L29" s="3"/>
      <c r="M29" s="3"/>
      <c r="N29" s="3"/>
      <c r="O29" s="3" t="s">
        <v>62</v>
      </c>
      <c r="P29" s="3" t="s">
        <v>1028</v>
      </c>
      <c r="Q29" s="3" t="s">
        <v>1683</v>
      </c>
      <c r="R29" s="15">
        <f t="shared" si="0"/>
        <v>1.4432358835428598</v>
      </c>
      <c r="S29" s="43">
        <f t="shared" si="1"/>
        <v>925000</v>
      </c>
      <c r="T29" s="5">
        <f t="shared" si="2"/>
        <v>1334993.1922771453</v>
      </c>
    </row>
    <row r="30" spans="1:20" x14ac:dyDescent="0.3">
      <c r="A30" s="11" t="s">
        <v>1498</v>
      </c>
      <c r="B30" s="3" t="s">
        <v>1497</v>
      </c>
      <c r="C30" s="3" t="s">
        <v>1015</v>
      </c>
      <c r="D30" s="3" t="s">
        <v>1022</v>
      </c>
      <c r="E30" s="3" t="s">
        <v>1086</v>
      </c>
      <c r="F30" s="3" t="s">
        <v>1046</v>
      </c>
      <c r="G30" s="3" t="s">
        <v>1011</v>
      </c>
      <c r="H30" s="3" t="s">
        <v>1086</v>
      </c>
      <c r="I30" s="3" t="s">
        <v>39</v>
      </c>
      <c r="J30" s="11" t="s">
        <v>1025</v>
      </c>
      <c r="K30" s="3">
        <v>5764.2404395314197</v>
      </c>
      <c r="L30" s="3"/>
      <c r="M30" s="3"/>
      <c r="N30" s="3"/>
      <c r="O30" s="3" t="s">
        <v>845</v>
      </c>
      <c r="P30" s="3" t="s">
        <v>1006</v>
      </c>
      <c r="Q30" s="3" t="s">
        <v>1679</v>
      </c>
      <c r="R30" s="15">
        <f t="shared" si="0"/>
        <v>1.0917122044567082</v>
      </c>
      <c r="S30" s="43">
        <f t="shared" si="1"/>
        <v>650000</v>
      </c>
      <c r="T30" s="5">
        <f t="shared" si="2"/>
        <v>709612.93289686041</v>
      </c>
    </row>
    <row r="31" spans="1:20" x14ac:dyDescent="0.3">
      <c r="A31" s="11" t="s">
        <v>1496</v>
      </c>
      <c r="B31" s="3" t="s">
        <v>1169</v>
      </c>
      <c r="C31" s="3" t="s">
        <v>1015</v>
      </c>
      <c r="D31" s="3" t="s">
        <v>1014</v>
      </c>
      <c r="E31" s="3" t="s">
        <v>1112</v>
      </c>
      <c r="F31" s="3" t="s">
        <v>1109</v>
      </c>
      <c r="G31" s="3" t="s">
        <v>1045</v>
      </c>
      <c r="H31" s="3" t="s">
        <v>1112</v>
      </c>
      <c r="I31" s="3" t="s">
        <v>104</v>
      </c>
      <c r="J31" s="11" t="s">
        <v>1043</v>
      </c>
      <c r="K31" s="3">
        <v>24455.641029514802</v>
      </c>
      <c r="L31" s="3" t="s">
        <v>231</v>
      </c>
      <c r="M31" s="3" t="s">
        <v>1161</v>
      </c>
      <c r="N31" s="3" t="s">
        <v>1751</v>
      </c>
      <c r="O31" s="3" t="s">
        <v>62</v>
      </c>
      <c r="P31" s="3" t="s">
        <v>1028</v>
      </c>
      <c r="Q31" s="3"/>
      <c r="R31" s="15">
        <f t="shared" si="0"/>
        <v>4.631750194983864</v>
      </c>
      <c r="S31" s="43">
        <f t="shared" si="1"/>
        <v>1200000</v>
      </c>
      <c r="T31" s="5">
        <f t="shared" si="2"/>
        <v>5558100.233980637</v>
      </c>
    </row>
    <row r="32" spans="1:20" x14ac:dyDescent="0.3">
      <c r="A32" s="11" t="s">
        <v>1495</v>
      </c>
      <c r="B32" s="3" t="s">
        <v>1056</v>
      </c>
      <c r="C32" s="3" t="s">
        <v>1015</v>
      </c>
      <c r="D32" s="3" t="s">
        <v>1022</v>
      </c>
      <c r="E32" s="3" t="s">
        <v>1392</v>
      </c>
      <c r="F32" s="3" t="s">
        <v>1012</v>
      </c>
      <c r="G32" s="3" t="s">
        <v>1012</v>
      </c>
      <c r="H32" s="3" t="s">
        <v>1392</v>
      </c>
      <c r="I32" s="3" t="s">
        <v>39</v>
      </c>
      <c r="J32" s="11" t="s">
        <v>1019</v>
      </c>
      <c r="K32" s="3">
        <v>5657.2262193528704</v>
      </c>
      <c r="L32" s="3"/>
      <c r="M32" s="3"/>
      <c r="N32" s="3"/>
      <c r="O32" s="3" t="s">
        <v>62</v>
      </c>
      <c r="P32" s="3" t="s">
        <v>1028</v>
      </c>
      <c r="Q32" s="3"/>
      <c r="R32" s="15">
        <f t="shared" si="0"/>
        <v>1.0714443597259224</v>
      </c>
      <c r="S32" s="43">
        <f t="shared" si="1"/>
        <v>1400000</v>
      </c>
      <c r="T32" s="5">
        <f t="shared" si="2"/>
        <v>1500022.1036162914</v>
      </c>
    </row>
    <row r="33" spans="1:20" x14ac:dyDescent="0.3">
      <c r="A33" s="11" t="s">
        <v>1494</v>
      </c>
      <c r="B33" s="3" t="s">
        <v>1292</v>
      </c>
      <c r="C33" s="3" t="s">
        <v>1015</v>
      </c>
      <c r="D33" s="3" t="s">
        <v>1014</v>
      </c>
      <c r="E33" s="3" t="s">
        <v>1292</v>
      </c>
      <c r="F33" s="3" t="s">
        <v>1046</v>
      </c>
      <c r="G33" s="3" t="s">
        <v>1045</v>
      </c>
      <c r="H33" s="3" t="s">
        <v>1044</v>
      </c>
      <c r="I33" s="3" t="s">
        <v>39</v>
      </c>
      <c r="J33" s="11" t="s">
        <v>1043</v>
      </c>
      <c r="K33" s="3">
        <v>17007.352248928401</v>
      </c>
      <c r="L33" s="3"/>
      <c r="M33" s="3"/>
      <c r="N33" s="3"/>
      <c r="O33" s="3" t="s">
        <v>62</v>
      </c>
      <c r="P33" s="3" t="s">
        <v>1006</v>
      </c>
      <c r="Q33" s="3" t="s">
        <v>1679</v>
      </c>
      <c r="R33" s="15">
        <f t="shared" si="0"/>
        <v>3.2210894410849242</v>
      </c>
      <c r="S33" s="43">
        <f t="shared" si="1"/>
        <v>1200000</v>
      </c>
      <c r="T33" s="5">
        <f t="shared" si="2"/>
        <v>3865307.3293019091</v>
      </c>
    </row>
    <row r="34" spans="1:20" x14ac:dyDescent="0.3">
      <c r="A34" s="11" t="s">
        <v>1493</v>
      </c>
      <c r="B34" s="3" t="s">
        <v>1284</v>
      </c>
      <c r="C34" s="3" t="s">
        <v>1015</v>
      </c>
      <c r="D34" s="3" t="s">
        <v>1014</v>
      </c>
      <c r="E34" s="3" t="s">
        <v>1158</v>
      </c>
      <c r="F34" s="3" t="s">
        <v>1012</v>
      </c>
      <c r="G34" s="3" t="s">
        <v>1109</v>
      </c>
      <c r="H34" s="3" t="s">
        <v>1158</v>
      </c>
      <c r="I34" s="3" t="s">
        <v>104</v>
      </c>
      <c r="J34" s="11" t="s">
        <v>1043</v>
      </c>
      <c r="K34" s="3">
        <v>3848.94435056461</v>
      </c>
      <c r="L34" s="3"/>
      <c r="M34" s="3"/>
      <c r="N34" s="3"/>
      <c r="O34" s="3" t="s">
        <v>62</v>
      </c>
      <c r="P34" s="3" t="s">
        <v>1028</v>
      </c>
      <c r="Q34" s="3"/>
      <c r="R34" s="15">
        <f t="shared" si="0"/>
        <v>0.72896673306147919</v>
      </c>
      <c r="S34" s="43">
        <f t="shared" si="1"/>
        <v>1200000</v>
      </c>
      <c r="T34" s="5">
        <f t="shared" si="2"/>
        <v>874760.07967377501</v>
      </c>
    </row>
    <row r="35" spans="1:20" x14ac:dyDescent="0.3">
      <c r="A35" s="11" t="s">
        <v>1492</v>
      </c>
      <c r="B35" s="3" t="s">
        <v>1171</v>
      </c>
      <c r="C35" s="3" t="s">
        <v>1015</v>
      </c>
      <c r="D35" s="3" t="s">
        <v>1014</v>
      </c>
      <c r="E35" s="3" t="s">
        <v>1158</v>
      </c>
      <c r="F35" s="3" t="s">
        <v>1020</v>
      </c>
      <c r="G35" s="3" t="s">
        <v>1012</v>
      </c>
      <c r="H35" s="3" t="s">
        <v>1158</v>
      </c>
      <c r="I35" s="3" t="s">
        <v>104</v>
      </c>
      <c r="J35" s="11" t="s">
        <v>1043</v>
      </c>
      <c r="K35" s="3">
        <v>11723.883969590101</v>
      </c>
      <c r="L35" s="3" t="s">
        <v>209</v>
      </c>
      <c r="M35" s="3" t="s">
        <v>1491</v>
      </c>
      <c r="N35" s="3"/>
      <c r="O35" s="3" t="s">
        <v>62</v>
      </c>
      <c r="P35" s="3" t="s">
        <v>1028</v>
      </c>
      <c r="Q35" s="3"/>
      <c r="R35" s="15">
        <f t="shared" si="0"/>
        <v>2.2204325699981253</v>
      </c>
      <c r="S35" s="43">
        <f t="shared" si="1"/>
        <v>1200000</v>
      </c>
      <c r="T35" s="5">
        <f t="shared" si="2"/>
        <v>2664519.0839977502</v>
      </c>
    </row>
    <row r="36" spans="1:20" x14ac:dyDescent="0.3">
      <c r="A36" s="11" t="s">
        <v>1490</v>
      </c>
      <c r="B36" s="3" t="s">
        <v>1284</v>
      </c>
      <c r="C36" s="3" t="s">
        <v>1015</v>
      </c>
      <c r="D36" s="3" t="s">
        <v>1014</v>
      </c>
      <c r="E36" s="3" t="s">
        <v>1158</v>
      </c>
      <c r="F36" s="3" t="s">
        <v>1020</v>
      </c>
      <c r="G36" s="3" t="s">
        <v>1045</v>
      </c>
      <c r="H36" s="3" t="s">
        <v>1158</v>
      </c>
      <c r="I36" s="3" t="s">
        <v>88</v>
      </c>
      <c r="J36" s="11" t="s">
        <v>1043</v>
      </c>
      <c r="K36" s="3">
        <v>3202.4266567131399</v>
      </c>
      <c r="L36" s="3"/>
      <c r="M36" s="3"/>
      <c r="N36" s="3"/>
      <c r="O36" s="3" t="s">
        <v>845</v>
      </c>
      <c r="P36" s="3" t="s">
        <v>1006</v>
      </c>
      <c r="Q36" s="22" t="s">
        <v>1681</v>
      </c>
      <c r="R36" s="15">
        <f t="shared" si="0"/>
        <v>0.60652020013506436</v>
      </c>
      <c r="S36" s="43">
        <f t="shared" si="1"/>
        <v>1200000</v>
      </c>
      <c r="T36" s="5">
        <f t="shared" si="2"/>
        <v>727824.24016207724</v>
      </c>
    </row>
    <row r="37" spans="1:20" x14ac:dyDescent="0.3">
      <c r="A37" s="11" t="s">
        <v>1489</v>
      </c>
      <c r="B37" s="3" t="s">
        <v>1488</v>
      </c>
      <c r="C37" s="3" t="s">
        <v>1015</v>
      </c>
      <c r="D37" s="3" t="s">
        <v>1014</v>
      </c>
      <c r="E37" s="3" t="s">
        <v>1488</v>
      </c>
      <c r="F37" s="3" t="s">
        <v>1020</v>
      </c>
      <c r="G37" s="3" t="s">
        <v>1045</v>
      </c>
      <c r="H37" s="3" t="s">
        <v>1158</v>
      </c>
      <c r="I37" s="3" t="s">
        <v>104</v>
      </c>
      <c r="J37" s="11" t="s">
        <v>1043</v>
      </c>
      <c r="K37" s="3">
        <v>16504.2570314677</v>
      </c>
      <c r="L37" s="3"/>
      <c r="M37" s="3"/>
      <c r="N37" s="3"/>
      <c r="O37" s="3" t="s">
        <v>62</v>
      </c>
      <c r="P37" s="3" t="s">
        <v>1006</v>
      </c>
      <c r="Q37" s="22" t="s">
        <v>1681</v>
      </c>
      <c r="R37" s="15">
        <f t="shared" si="0"/>
        <v>3.1258062559597914</v>
      </c>
      <c r="S37" s="43">
        <f t="shared" si="1"/>
        <v>1200000</v>
      </c>
      <c r="T37" s="5">
        <f t="shared" si="2"/>
        <v>3750967.5071517499</v>
      </c>
    </row>
    <row r="38" spans="1:20" x14ac:dyDescent="0.3">
      <c r="A38" s="11" t="s">
        <v>1487</v>
      </c>
      <c r="B38" s="3" t="s">
        <v>1101</v>
      </c>
      <c r="C38" s="3" t="s">
        <v>1015</v>
      </c>
      <c r="D38" s="3" t="s">
        <v>1014</v>
      </c>
      <c r="E38" s="3" t="s">
        <v>1105</v>
      </c>
      <c r="F38" s="3" t="s">
        <v>1038</v>
      </c>
      <c r="G38" s="3" t="s">
        <v>1045</v>
      </c>
      <c r="H38" s="3" t="s">
        <v>1103</v>
      </c>
      <c r="I38" s="3" t="s">
        <v>39</v>
      </c>
      <c r="J38" s="11" t="s">
        <v>1010</v>
      </c>
      <c r="K38" s="3">
        <v>7434.5379407405499</v>
      </c>
      <c r="L38" s="3" t="s">
        <v>186</v>
      </c>
      <c r="M38" s="3" t="s">
        <v>1100</v>
      </c>
      <c r="N38" s="3"/>
      <c r="O38" s="3" t="s">
        <v>62</v>
      </c>
      <c r="P38" s="3" t="s">
        <v>1028</v>
      </c>
      <c r="Q38" s="3" t="s">
        <v>1683</v>
      </c>
      <c r="R38" s="15">
        <f t="shared" si="0"/>
        <v>1.4080564281705588</v>
      </c>
      <c r="S38" s="43">
        <f t="shared" si="1"/>
        <v>925000</v>
      </c>
      <c r="T38" s="5">
        <f t="shared" si="2"/>
        <v>1302452.1960577669</v>
      </c>
    </row>
    <row r="39" spans="1:20" x14ac:dyDescent="0.3">
      <c r="A39" s="11" t="s">
        <v>1486</v>
      </c>
      <c r="B39" s="3" t="s">
        <v>1193</v>
      </c>
      <c r="C39" s="3" t="s">
        <v>1015</v>
      </c>
      <c r="D39" s="3" t="s">
        <v>1014</v>
      </c>
      <c r="E39" s="3" t="s">
        <v>1193</v>
      </c>
      <c r="F39" s="3" t="s">
        <v>1020</v>
      </c>
      <c r="G39" s="3" t="s">
        <v>1045</v>
      </c>
      <c r="H39" s="3" t="s">
        <v>1044</v>
      </c>
      <c r="I39" s="3" t="s">
        <v>88</v>
      </c>
      <c r="J39" s="11" t="s">
        <v>1043</v>
      </c>
      <c r="K39" s="3">
        <v>23253.083322852799</v>
      </c>
      <c r="L39" s="3" t="s">
        <v>1404</v>
      </c>
      <c r="M39" s="3" t="s">
        <v>1258</v>
      </c>
      <c r="N39" s="3" t="s">
        <v>1752</v>
      </c>
      <c r="O39" s="3" t="s">
        <v>62</v>
      </c>
      <c r="P39" s="3" t="s">
        <v>1028</v>
      </c>
      <c r="Q39" s="3"/>
      <c r="R39" s="15">
        <f t="shared" si="0"/>
        <v>4.4039930535706056</v>
      </c>
      <c r="S39" s="43">
        <f t="shared" si="1"/>
        <v>1200000</v>
      </c>
      <c r="T39" s="5">
        <f t="shared" si="2"/>
        <v>5284791.6642847266</v>
      </c>
    </row>
    <row r="40" spans="1:20" x14ac:dyDescent="0.3">
      <c r="A40" s="11" t="s">
        <v>1485</v>
      </c>
      <c r="B40" s="3" t="s">
        <v>1484</v>
      </c>
      <c r="C40" s="3" t="s">
        <v>1015</v>
      </c>
      <c r="D40" s="3" t="s">
        <v>1014</v>
      </c>
      <c r="E40" s="3" t="s">
        <v>1484</v>
      </c>
      <c r="F40" s="3" t="s">
        <v>1070</v>
      </c>
      <c r="G40" s="3" t="s">
        <v>1045</v>
      </c>
      <c r="H40" s="3" t="s">
        <v>1044</v>
      </c>
      <c r="I40" s="3" t="s">
        <v>104</v>
      </c>
      <c r="J40" s="11" t="s">
        <v>1043</v>
      </c>
      <c r="K40" s="3">
        <v>13090.0701645054</v>
      </c>
      <c r="L40" s="3"/>
      <c r="M40" s="3"/>
      <c r="N40" s="3"/>
      <c r="O40" s="3" t="s">
        <v>62</v>
      </c>
      <c r="P40" s="3" t="s">
        <v>1028</v>
      </c>
      <c r="Q40" s="22" t="s">
        <v>755</v>
      </c>
      <c r="R40" s="15">
        <f t="shared" si="0"/>
        <v>2.4791799553987501</v>
      </c>
      <c r="S40" s="43">
        <f t="shared" si="1"/>
        <v>1200000</v>
      </c>
      <c r="T40" s="5">
        <f t="shared" si="2"/>
        <v>2975015.9464785</v>
      </c>
    </row>
    <row r="41" spans="1:20" x14ac:dyDescent="0.3">
      <c r="A41" s="11" t="s">
        <v>1483</v>
      </c>
      <c r="B41" s="3" t="s">
        <v>1274</v>
      </c>
      <c r="C41" s="3" t="s">
        <v>1015</v>
      </c>
      <c r="D41" s="3" t="s">
        <v>1014</v>
      </c>
      <c r="E41" s="3" t="s">
        <v>1274</v>
      </c>
      <c r="F41" s="3" t="s">
        <v>1038</v>
      </c>
      <c r="G41" s="3" t="s">
        <v>1045</v>
      </c>
      <c r="H41" s="3" t="s">
        <v>1207</v>
      </c>
      <c r="I41" s="3" t="s">
        <v>39</v>
      </c>
      <c r="J41" s="11" t="s">
        <v>1043</v>
      </c>
      <c r="K41" s="3">
        <v>19145.101593960499</v>
      </c>
      <c r="L41" s="3"/>
      <c r="M41" s="3"/>
      <c r="N41" s="3" t="s">
        <v>1753</v>
      </c>
      <c r="O41" s="3" t="s">
        <v>62</v>
      </c>
      <c r="P41" s="3" t="s">
        <v>1028</v>
      </c>
      <c r="Q41" s="3" t="s">
        <v>1683</v>
      </c>
      <c r="R41" s="15">
        <f t="shared" si="0"/>
        <v>3.6259662109773672</v>
      </c>
      <c r="S41" s="43">
        <f t="shared" si="1"/>
        <v>1200000</v>
      </c>
      <c r="T41" s="5">
        <f t="shared" si="2"/>
        <v>4351159.4531728402</v>
      </c>
    </row>
    <row r="42" spans="1:20" x14ac:dyDescent="0.3">
      <c r="A42" s="11" t="s">
        <v>1482</v>
      </c>
      <c r="B42" s="3" t="s">
        <v>1481</v>
      </c>
      <c r="C42" s="3" t="s">
        <v>1015</v>
      </c>
      <c r="D42" s="3" t="s">
        <v>1014</v>
      </c>
      <c r="E42" s="3" t="s">
        <v>1124</v>
      </c>
      <c r="F42" s="3" t="s">
        <v>1126</v>
      </c>
      <c r="G42" s="3" t="s">
        <v>1125</v>
      </c>
      <c r="H42" s="3" t="s">
        <v>1124</v>
      </c>
      <c r="I42" s="3" t="s">
        <v>104</v>
      </c>
      <c r="J42" s="11" t="s">
        <v>1043</v>
      </c>
      <c r="K42" s="3">
        <v>25420.288692043199</v>
      </c>
      <c r="L42" s="3" t="s">
        <v>1127</v>
      </c>
      <c r="M42" s="3" t="s">
        <v>1480</v>
      </c>
      <c r="N42" s="3" t="s">
        <v>1754</v>
      </c>
      <c r="O42" s="3" t="s">
        <v>32</v>
      </c>
      <c r="P42" s="3" t="s">
        <v>1028</v>
      </c>
      <c r="Q42" s="3" t="s">
        <v>1684</v>
      </c>
      <c r="R42" s="15">
        <f t="shared" si="0"/>
        <v>4.8144486159172724</v>
      </c>
      <c r="S42" s="43">
        <f t="shared" si="1"/>
        <v>1200000</v>
      </c>
      <c r="T42" s="5">
        <f t="shared" si="2"/>
        <v>5777338.3391007269</v>
      </c>
    </row>
    <row r="43" spans="1:20" x14ac:dyDescent="0.3">
      <c r="A43" s="11" t="s">
        <v>1479</v>
      </c>
      <c r="B43" s="3" t="s">
        <v>1477</v>
      </c>
      <c r="C43" s="3" t="s">
        <v>1015</v>
      </c>
      <c r="D43" s="3" t="s">
        <v>1014</v>
      </c>
      <c r="E43" s="3" t="s">
        <v>1021</v>
      </c>
      <c r="F43" s="3" t="s">
        <v>1126</v>
      </c>
      <c r="G43" s="3" t="s">
        <v>1011</v>
      </c>
      <c r="H43" s="3" t="s">
        <v>1021</v>
      </c>
      <c r="I43" s="3" t="s">
        <v>104</v>
      </c>
      <c r="J43" s="11" t="s">
        <v>1010</v>
      </c>
      <c r="K43" s="3">
        <v>12504.9819968674</v>
      </c>
      <c r="L43" s="3"/>
      <c r="M43" s="3"/>
      <c r="N43" s="3"/>
      <c r="O43" s="3" t="s">
        <v>62</v>
      </c>
      <c r="P43" s="3" t="s">
        <v>1028</v>
      </c>
      <c r="Q43" s="3"/>
      <c r="R43" s="15">
        <f t="shared" si="0"/>
        <v>2.3683678024370076</v>
      </c>
      <c r="S43" s="43">
        <f t="shared" si="1"/>
        <v>925000</v>
      </c>
      <c r="T43" s="5">
        <f t="shared" si="2"/>
        <v>2190740.2172542321</v>
      </c>
    </row>
    <row r="44" spans="1:20" x14ac:dyDescent="0.3">
      <c r="A44" s="11" t="s">
        <v>1478</v>
      </c>
      <c r="B44" s="3" t="s">
        <v>1477</v>
      </c>
      <c r="C44" s="3" t="s">
        <v>1015</v>
      </c>
      <c r="D44" s="3" t="s">
        <v>1014</v>
      </c>
      <c r="E44" s="3" t="s">
        <v>1021</v>
      </c>
      <c r="F44" s="3" t="s">
        <v>1198</v>
      </c>
      <c r="G44" s="3" t="s">
        <v>1011</v>
      </c>
      <c r="H44" s="3" t="s">
        <v>1021</v>
      </c>
      <c r="I44" s="3" t="s">
        <v>39</v>
      </c>
      <c r="J44" s="11" t="s">
        <v>1010</v>
      </c>
      <c r="K44" s="3">
        <v>5459.0241154945797</v>
      </c>
      <c r="L44" s="3"/>
      <c r="M44" s="3"/>
      <c r="N44" s="3"/>
      <c r="O44" s="3" t="s">
        <v>62</v>
      </c>
      <c r="P44" s="3" t="s">
        <v>1028</v>
      </c>
      <c r="Q44" s="3" t="s">
        <v>1624</v>
      </c>
      <c r="R44" s="15">
        <f t="shared" si="0"/>
        <v>1.0339060824800341</v>
      </c>
      <c r="S44" s="43">
        <f t="shared" si="1"/>
        <v>925000</v>
      </c>
      <c r="T44" s="5">
        <f t="shared" si="2"/>
        <v>956363.12629403162</v>
      </c>
    </row>
    <row r="45" spans="1:20" x14ac:dyDescent="0.3">
      <c r="A45" s="11" t="s">
        <v>1476</v>
      </c>
      <c r="B45" s="3" t="s">
        <v>723</v>
      </c>
      <c r="C45" s="3" t="s">
        <v>1015</v>
      </c>
      <c r="D45" s="3" t="s">
        <v>1022</v>
      </c>
      <c r="E45" s="3" t="s">
        <v>1021</v>
      </c>
      <c r="F45" s="3" t="s">
        <v>1198</v>
      </c>
      <c r="G45" s="3" t="s">
        <v>1011</v>
      </c>
      <c r="H45" s="3" t="s">
        <v>1021</v>
      </c>
      <c r="I45" s="3" t="s">
        <v>39</v>
      </c>
      <c r="J45" s="11" t="s">
        <v>1019</v>
      </c>
      <c r="K45" s="3">
        <v>12453.3342688139</v>
      </c>
      <c r="L45" s="3"/>
      <c r="M45" s="3"/>
      <c r="N45" s="3"/>
      <c r="O45" s="3" t="s">
        <v>62</v>
      </c>
      <c r="P45" s="3" t="s">
        <v>1028</v>
      </c>
      <c r="Q45" s="3" t="s">
        <v>1624</v>
      </c>
      <c r="R45" s="15">
        <f t="shared" si="0"/>
        <v>2.3585860357602084</v>
      </c>
      <c r="S45" s="43">
        <f t="shared" si="1"/>
        <v>1400000</v>
      </c>
      <c r="T45" s="5">
        <f t="shared" si="2"/>
        <v>3302020.4500642917</v>
      </c>
    </row>
    <row r="46" spans="1:20" x14ac:dyDescent="0.3">
      <c r="A46" s="11" t="s">
        <v>1475</v>
      </c>
      <c r="B46" s="3" t="s">
        <v>1474</v>
      </c>
      <c r="C46" s="3" t="s">
        <v>1015</v>
      </c>
      <c r="D46" s="3" t="s">
        <v>1022</v>
      </c>
      <c r="E46" s="3" t="s">
        <v>1021</v>
      </c>
      <c r="F46" s="3" t="s">
        <v>1020</v>
      </c>
      <c r="G46" s="3" t="s">
        <v>1011</v>
      </c>
      <c r="H46" s="3" t="s">
        <v>1021</v>
      </c>
      <c r="I46" s="3" t="s">
        <v>39</v>
      </c>
      <c r="J46" s="11" t="s">
        <v>1025</v>
      </c>
      <c r="K46" s="3">
        <v>5092.2040213356804</v>
      </c>
      <c r="L46" s="3"/>
      <c r="M46" s="3"/>
      <c r="N46" s="3"/>
      <c r="O46" s="3" t="s">
        <v>62</v>
      </c>
      <c r="P46" s="3" t="s">
        <v>1006</v>
      </c>
      <c r="Q46" s="22" t="s">
        <v>1681</v>
      </c>
      <c r="R46" s="15">
        <f t="shared" si="0"/>
        <v>0.96443257979842434</v>
      </c>
      <c r="S46" s="43">
        <f t="shared" si="1"/>
        <v>650000</v>
      </c>
      <c r="T46" s="5">
        <f t="shared" si="2"/>
        <v>626881.17686897586</v>
      </c>
    </row>
    <row r="47" spans="1:20" x14ac:dyDescent="0.3">
      <c r="A47" s="11" t="s">
        <v>1473</v>
      </c>
      <c r="B47" s="3" t="s">
        <v>1266</v>
      </c>
      <c r="C47" s="3" t="s">
        <v>1015</v>
      </c>
      <c r="D47" s="3" t="s">
        <v>1014</v>
      </c>
      <c r="E47" s="3" t="s">
        <v>1266</v>
      </c>
      <c r="F47" s="3" t="s">
        <v>1038</v>
      </c>
      <c r="G47" s="3" t="s">
        <v>1038</v>
      </c>
      <c r="H47" s="3" t="s">
        <v>1044</v>
      </c>
      <c r="I47" s="3" t="s">
        <v>104</v>
      </c>
      <c r="J47" s="11" t="s">
        <v>1043</v>
      </c>
      <c r="K47" s="3">
        <v>7547.6481487350602</v>
      </c>
      <c r="L47" s="3"/>
      <c r="M47" s="3"/>
      <c r="N47" s="3"/>
      <c r="O47" s="3" t="s">
        <v>845</v>
      </c>
      <c r="P47" s="3" t="s">
        <v>1028</v>
      </c>
      <c r="Q47" s="3" t="s">
        <v>1683</v>
      </c>
      <c r="R47" s="15">
        <f t="shared" si="0"/>
        <v>1.429478816048307</v>
      </c>
      <c r="S47" s="43">
        <f t="shared" si="1"/>
        <v>1200000</v>
      </c>
      <c r="T47" s="5">
        <f t="shared" si="2"/>
        <v>1715374.5792579683</v>
      </c>
    </row>
    <row r="48" spans="1:20" x14ac:dyDescent="0.3">
      <c r="A48" s="11" t="s">
        <v>1472</v>
      </c>
      <c r="B48" s="3" t="s">
        <v>605</v>
      </c>
      <c r="C48" s="3" t="s">
        <v>1015</v>
      </c>
      <c r="D48" s="3" t="s">
        <v>1014</v>
      </c>
      <c r="E48" s="3" t="s">
        <v>1374</v>
      </c>
      <c r="F48" s="3" t="s">
        <v>1038</v>
      </c>
      <c r="G48" s="3" t="s">
        <v>1376</v>
      </c>
      <c r="H48" s="3" t="s">
        <v>1374</v>
      </c>
      <c r="I48" s="3" t="s">
        <v>104</v>
      </c>
      <c r="J48" s="11" t="s">
        <v>1010</v>
      </c>
      <c r="K48" s="3">
        <v>6913.4067734853397</v>
      </c>
      <c r="L48" s="3"/>
      <c r="M48" s="3"/>
      <c r="N48" s="3"/>
      <c r="O48" s="3" t="s">
        <v>32</v>
      </c>
      <c r="P48" s="3" t="s">
        <v>1028</v>
      </c>
      <c r="Q48" s="3" t="s">
        <v>1683</v>
      </c>
      <c r="R48" s="15">
        <f t="shared" si="0"/>
        <v>1.3093573434631325</v>
      </c>
      <c r="S48" s="43">
        <f t="shared" si="1"/>
        <v>925000</v>
      </c>
      <c r="T48" s="5">
        <f t="shared" si="2"/>
        <v>1211155.5427033976</v>
      </c>
    </row>
    <row r="49" spans="1:20" x14ac:dyDescent="0.3">
      <c r="A49" s="11" t="s">
        <v>1470</v>
      </c>
      <c r="B49" s="3" t="s">
        <v>1469</v>
      </c>
      <c r="C49" s="3" t="s">
        <v>1015</v>
      </c>
      <c r="D49" s="3" t="s">
        <v>1014</v>
      </c>
      <c r="E49" s="3" t="s">
        <v>1469</v>
      </c>
      <c r="F49" s="3" t="s">
        <v>1126</v>
      </c>
      <c r="G49" s="3" t="s">
        <v>1045</v>
      </c>
      <c r="H49" s="3" t="s">
        <v>1471</v>
      </c>
      <c r="I49" s="3" t="s">
        <v>104</v>
      </c>
      <c r="J49" s="11" t="s">
        <v>1043</v>
      </c>
      <c r="K49" s="3">
        <v>44690.188209924003</v>
      </c>
      <c r="L49" s="3"/>
      <c r="M49" s="3"/>
      <c r="N49" s="3"/>
      <c r="O49" s="3" t="s">
        <v>62</v>
      </c>
      <c r="P49" s="3" t="s">
        <v>1006</v>
      </c>
      <c r="Q49" s="3"/>
      <c r="R49" s="15">
        <f t="shared" si="0"/>
        <v>8.4640507973340906</v>
      </c>
      <c r="S49" s="43">
        <f t="shared" si="1"/>
        <v>1200000</v>
      </c>
      <c r="T49" s="5">
        <f t="shared" si="2"/>
        <v>10156860.956800908</v>
      </c>
    </row>
    <row r="50" spans="1:20" x14ac:dyDescent="0.3">
      <c r="A50" s="11" t="s">
        <v>1467</v>
      </c>
      <c r="B50" s="3" t="s">
        <v>1466</v>
      </c>
      <c r="C50" s="3" t="s">
        <v>1015</v>
      </c>
      <c r="D50" s="3" t="s">
        <v>1014</v>
      </c>
      <c r="E50" s="3" t="s">
        <v>1468</v>
      </c>
      <c r="F50" s="3" t="s">
        <v>1109</v>
      </c>
      <c r="G50" s="3" t="s">
        <v>1045</v>
      </c>
      <c r="H50" s="3" t="s">
        <v>1158</v>
      </c>
      <c r="I50" s="3" t="s">
        <v>104</v>
      </c>
      <c r="J50" s="11" t="s">
        <v>1043</v>
      </c>
      <c r="K50" s="3">
        <v>3467.8039181925501</v>
      </c>
      <c r="L50" s="3"/>
      <c r="M50" s="3"/>
      <c r="N50" s="3"/>
      <c r="O50" s="3" t="s">
        <v>845</v>
      </c>
      <c r="P50" s="3" t="s">
        <v>1006</v>
      </c>
      <c r="Q50" s="3" t="s">
        <v>1680</v>
      </c>
      <c r="R50" s="15">
        <f t="shared" si="0"/>
        <v>0.65678104511222535</v>
      </c>
      <c r="S50" s="43">
        <f t="shared" si="1"/>
        <v>1200000</v>
      </c>
      <c r="T50" s="5">
        <f t="shared" si="2"/>
        <v>788137.25413467037</v>
      </c>
    </row>
    <row r="51" spans="1:20" x14ac:dyDescent="0.3">
      <c r="A51" s="11" t="s">
        <v>1464</v>
      </c>
      <c r="B51" s="3" t="s">
        <v>1263</v>
      </c>
      <c r="C51" s="3" t="s">
        <v>1015</v>
      </c>
      <c r="D51" s="3" t="s">
        <v>1014</v>
      </c>
      <c r="E51" s="3" t="s">
        <v>1465</v>
      </c>
      <c r="F51" s="3" t="s">
        <v>1038</v>
      </c>
      <c r="G51" s="3" t="s">
        <v>1045</v>
      </c>
      <c r="H51" s="3" t="s">
        <v>1265</v>
      </c>
      <c r="I51" s="3" t="s">
        <v>39</v>
      </c>
      <c r="J51" s="11" t="s">
        <v>1043</v>
      </c>
      <c r="K51" s="3">
        <v>4475.5647429362398</v>
      </c>
      <c r="L51" s="3"/>
      <c r="M51" s="3"/>
      <c r="N51" s="3"/>
      <c r="O51" s="3" t="s">
        <v>845</v>
      </c>
      <c r="P51" s="3" t="s">
        <v>1006</v>
      </c>
      <c r="Q51" s="3" t="s">
        <v>1683</v>
      </c>
      <c r="R51" s="15">
        <f t="shared" si="0"/>
        <v>0.84764483767731813</v>
      </c>
      <c r="S51" s="43">
        <f t="shared" si="1"/>
        <v>1200000</v>
      </c>
      <c r="T51" s="5">
        <f t="shared" si="2"/>
        <v>1017173.8052127818</v>
      </c>
    </row>
    <row r="52" spans="1:20" x14ac:dyDescent="0.3">
      <c r="A52" s="11" t="s">
        <v>1462</v>
      </c>
      <c r="B52" s="3" t="s">
        <v>1280</v>
      </c>
      <c r="C52" s="3" t="s">
        <v>1015</v>
      </c>
      <c r="D52" s="3" t="s">
        <v>1014</v>
      </c>
      <c r="E52" s="3" t="s">
        <v>1463</v>
      </c>
      <c r="F52" s="3" t="s">
        <v>1109</v>
      </c>
      <c r="G52" s="3" t="s">
        <v>1109</v>
      </c>
      <c r="H52" s="3" t="s">
        <v>1158</v>
      </c>
      <c r="I52" s="3" t="s">
        <v>104</v>
      </c>
      <c r="J52" s="11" t="s">
        <v>1043</v>
      </c>
      <c r="K52" s="3">
        <v>37474.049372651098</v>
      </c>
      <c r="L52" s="3"/>
      <c r="M52" s="3"/>
      <c r="N52" s="3"/>
      <c r="O52" s="3" t="s">
        <v>62</v>
      </c>
      <c r="P52" s="3" t="s">
        <v>1006</v>
      </c>
      <c r="Q52" s="3" t="s">
        <v>1680</v>
      </c>
      <c r="R52" s="15">
        <f t="shared" si="0"/>
        <v>7.0973578357293743</v>
      </c>
      <c r="S52" s="43">
        <f t="shared" si="1"/>
        <v>1200000</v>
      </c>
      <c r="T52" s="5">
        <f t="shared" si="2"/>
        <v>8516829.4028752483</v>
      </c>
    </row>
    <row r="53" spans="1:20" x14ac:dyDescent="0.3">
      <c r="A53" s="11" t="s">
        <v>1461</v>
      </c>
      <c r="B53" s="3" t="s">
        <v>1163</v>
      </c>
      <c r="C53" s="3" t="s">
        <v>1015</v>
      </c>
      <c r="D53" s="3" t="s">
        <v>1014</v>
      </c>
      <c r="E53" s="3" t="s">
        <v>1044</v>
      </c>
      <c r="F53" s="3" t="s">
        <v>1012</v>
      </c>
      <c r="G53" s="3" t="s">
        <v>1045</v>
      </c>
      <c r="H53" s="3" t="s">
        <v>1044</v>
      </c>
      <c r="I53" s="3" t="s">
        <v>104</v>
      </c>
      <c r="J53" s="11" t="s">
        <v>1043</v>
      </c>
      <c r="K53" s="3">
        <v>12753.5441594683</v>
      </c>
      <c r="L53" s="3" t="s">
        <v>1162</v>
      </c>
      <c r="M53" s="3" t="s">
        <v>1169</v>
      </c>
      <c r="N53" s="3" t="s">
        <v>1755</v>
      </c>
      <c r="O53" s="3" t="s">
        <v>62</v>
      </c>
      <c r="P53" s="3" t="s">
        <v>1028</v>
      </c>
      <c r="Q53" s="3"/>
      <c r="R53" s="15">
        <f t="shared" si="0"/>
        <v>2.4154439695962688</v>
      </c>
      <c r="S53" s="43">
        <f t="shared" si="1"/>
        <v>1200000</v>
      </c>
      <c r="T53" s="5">
        <f t="shared" si="2"/>
        <v>2898532.7635155227</v>
      </c>
    </row>
    <row r="54" spans="1:20" x14ac:dyDescent="0.3">
      <c r="A54" s="11" t="s">
        <v>1460</v>
      </c>
      <c r="B54" s="3" t="s">
        <v>1250</v>
      </c>
      <c r="C54" s="3" t="s">
        <v>1015</v>
      </c>
      <c r="D54" s="3" t="s">
        <v>1014</v>
      </c>
      <c r="E54" s="3" t="s">
        <v>1044</v>
      </c>
      <c r="F54" s="3" t="s">
        <v>1242</v>
      </c>
      <c r="G54" s="3" t="s">
        <v>1045</v>
      </c>
      <c r="H54" s="3" t="s">
        <v>1044</v>
      </c>
      <c r="I54" s="3" t="s">
        <v>39</v>
      </c>
      <c r="J54" s="11" t="s">
        <v>1043</v>
      </c>
      <c r="K54" s="3">
        <v>1093.4640764447699</v>
      </c>
      <c r="L54" s="3"/>
      <c r="M54" s="3"/>
      <c r="N54" s="3"/>
      <c r="O54" s="3" t="s">
        <v>845</v>
      </c>
      <c r="P54" s="3" t="s">
        <v>1028</v>
      </c>
      <c r="Q54" s="22" t="s">
        <v>755</v>
      </c>
      <c r="R54" s="15">
        <f t="shared" si="0"/>
        <v>0.20709546902363068</v>
      </c>
      <c r="S54" s="43">
        <f t="shared" si="1"/>
        <v>1200000</v>
      </c>
      <c r="T54" s="5">
        <f t="shared" si="2"/>
        <v>248514.56282835681</v>
      </c>
    </row>
    <row r="55" spans="1:20" x14ac:dyDescent="0.3">
      <c r="A55" s="11" t="s">
        <v>1459</v>
      </c>
      <c r="B55" s="3" t="s">
        <v>1458</v>
      </c>
      <c r="C55" s="3" t="s">
        <v>1015</v>
      </c>
      <c r="D55" s="3" t="s">
        <v>1014</v>
      </c>
      <c r="E55" s="3" t="s">
        <v>1044</v>
      </c>
      <c r="F55" s="3" t="s">
        <v>1038</v>
      </c>
      <c r="G55" s="3" t="s">
        <v>1045</v>
      </c>
      <c r="H55" s="3" t="s">
        <v>1044</v>
      </c>
      <c r="I55" s="3" t="s">
        <v>104</v>
      </c>
      <c r="J55" s="11" t="s">
        <v>1010</v>
      </c>
      <c r="K55" s="3">
        <v>8989.9375635700108</v>
      </c>
      <c r="L55" s="3"/>
      <c r="M55" s="3"/>
      <c r="N55" s="3"/>
      <c r="O55" s="3" t="s">
        <v>845</v>
      </c>
      <c r="P55" s="3" t="s">
        <v>1006</v>
      </c>
      <c r="Q55" s="3" t="s">
        <v>1683</v>
      </c>
      <c r="R55" s="15">
        <f t="shared" si="0"/>
        <v>1.7026396900700778</v>
      </c>
      <c r="S55" s="43">
        <f t="shared" si="1"/>
        <v>925000</v>
      </c>
      <c r="T55" s="5">
        <f t="shared" si="2"/>
        <v>1574941.7133148219</v>
      </c>
    </row>
    <row r="56" spans="1:20" x14ac:dyDescent="0.3">
      <c r="A56" s="11" t="s">
        <v>1457</v>
      </c>
      <c r="B56" s="3" t="s">
        <v>1250</v>
      </c>
      <c r="C56" s="3" t="s">
        <v>1015</v>
      </c>
      <c r="D56" s="3" t="s">
        <v>1014</v>
      </c>
      <c r="E56" s="3" t="s">
        <v>1044</v>
      </c>
      <c r="F56" s="3" t="s">
        <v>1046</v>
      </c>
      <c r="G56" s="3" t="s">
        <v>1045</v>
      </c>
      <c r="H56" s="3" t="s">
        <v>1044</v>
      </c>
      <c r="I56" s="3" t="s">
        <v>104</v>
      </c>
      <c r="J56" s="11" t="s">
        <v>1043</v>
      </c>
      <c r="K56" s="3">
        <v>21474.440491450401</v>
      </c>
      <c r="L56" s="3"/>
      <c r="M56" s="3"/>
      <c r="N56" s="3"/>
      <c r="O56" s="3" t="s">
        <v>62</v>
      </c>
      <c r="P56" s="3" t="s">
        <v>1006</v>
      </c>
      <c r="Q56" s="3" t="s">
        <v>1679</v>
      </c>
      <c r="R56" s="15">
        <f t="shared" si="0"/>
        <v>4.0671288809565151</v>
      </c>
      <c r="S56" s="43">
        <f t="shared" si="1"/>
        <v>1200000</v>
      </c>
      <c r="T56" s="5">
        <f t="shared" si="2"/>
        <v>4880554.6571478182</v>
      </c>
    </row>
    <row r="57" spans="1:20" x14ac:dyDescent="0.3">
      <c r="A57" s="11" t="s">
        <v>1456</v>
      </c>
      <c r="B57" s="3" t="s">
        <v>1201</v>
      </c>
      <c r="C57" s="3" t="s">
        <v>1015</v>
      </c>
      <c r="D57" s="3" t="s">
        <v>1022</v>
      </c>
      <c r="E57" s="3" t="s">
        <v>1044</v>
      </c>
      <c r="F57" s="3" t="s">
        <v>1020</v>
      </c>
      <c r="G57" s="3" t="s">
        <v>1045</v>
      </c>
      <c r="H57" s="3" t="s">
        <v>1044</v>
      </c>
      <c r="I57" s="3" t="s">
        <v>88</v>
      </c>
      <c r="J57" s="11" t="s">
        <v>1019</v>
      </c>
      <c r="K57" s="3">
        <v>5930.0506956080699</v>
      </c>
      <c r="L57" s="3" t="s">
        <v>1200</v>
      </c>
      <c r="M57" s="3" t="s">
        <v>1199</v>
      </c>
      <c r="N57" s="3"/>
      <c r="O57" s="3" t="s">
        <v>62</v>
      </c>
      <c r="P57" s="3" t="s">
        <v>1028</v>
      </c>
      <c r="Q57" s="22" t="s">
        <v>1681</v>
      </c>
      <c r="R57" s="15">
        <f t="shared" si="0"/>
        <v>1.1231156620469829</v>
      </c>
      <c r="S57" s="43">
        <f t="shared" si="1"/>
        <v>1400000</v>
      </c>
      <c r="T57" s="5">
        <f t="shared" si="2"/>
        <v>1572361.9268657761</v>
      </c>
    </row>
    <row r="58" spans="1:20" x14ac:dyDescent="0.3">
      <c r="A58" s="11" t="s">
        <v>1455</v>
      </c>
      <c r="B58" s="3" t="s">
        <v>108</v>
      </c>
      <c r="C58" s="3" t="s">
        <v>1015</v>
      </c>
      <c r="D58" s="3" t="s">
        <v>1022</v>
      </c>
      <c r="E58" s="3" t="s">
        <v>1249</v>
      </c>
      <c r="F58" s="3" t="s">
        <v>1038</v>
      </c>
      <c r="G58" s="3" t="s">
        <v>1104</v>
      </c>
      <c r="H58" s="3" t="s">
        <v>1249</v>
      </c>
      <c r="I58" s="3" t="s">
        <v>88</v>
      </c>
      <c r="J58" s="11" t="s">
        <v>1019</v>
      </c>
      <c r="K58" s="3">
        <v>2205.0923963959099</v>
      </c>
      <c r="L58" s="3" t="s">
        <v>327</v>
      </c>
      <c r="M58" s="3" t="s">
        <v>490</v>
      </c>
      <c r="N58" s="3"/>
      <c r="O58" s="3" t="s">
        <v>845</v>
      </c>
      <c r="P58" s="3" t="s">
        <v>1006</v>
      </c>
      <c r="Q58" s="3" t="s">
        <v>1683</v>
      </c>
      <c r="R58" s="15">
        <f t="shared" si="0"/>
        <v>0.41763113568104354</v>
      </c>
      <c r="S58" s="43">
        <f t="shared" si="1"/>
        <v>1400000</v>
      </c>
      <c r="T58" s="5">
        <f t="shared" si="2"/>
        <v>584683.58995346096</v>
      </c>
    </row>
    <row r="59" spans="1:20" x14ac:dyDescent="0.3">
      <c r="A59" s="11" t="s">
        <v>1454</v>
      </c>
      <c r="B59" s="3" t="s">
        <v>487</v>
      </c>
      <c r="C59" s="3" t="s">
        <v>1015</v>
      </c>
      <c r="D59" s="3" t="s">
        <v>1022</v>
      </c>
      <c r="E59" s="3" t="s">
        <v>1238</v>
      </c>
      <c r="F59" s="3" t="s">
        <v>1038</v>
      </c>
      <c r="G59" s="3" t="s">
        <v>1045</v>
      </c>
      <c r="H59" s="3" t="s">
        <v>1238</v>
      </c>
      <c r="I59" s="3" t="s">
        <v>39</v>
      </c>
      <c r="J59" s="11" t="s">
        <v>1019</v>
      </c>
      <c r="K59" s="3">
        <v>26204.972349711101</v>
      </c>
      <c r="L59" s="3"/>
      <c r="M59" s="3"/>
      <c r="N59" s="3"/>
      <c r="O59" s="3" t="s">
        <v>62</v>
      </c>
      <c r="P59" s="3" t="s">
        <v>1028</v>
      </c>
      <c r="Q59" s="3" t="s">
        <v>1683</v>
      </c>
      <c r="R59" s="15">
        <f t="shared" si="0"/>
        <v>4.9630629450210417</v>
      </c>
      <c r="S59" s="43">
        <f t="shared" si="1"/>
        <v>1400000</v>
      </c>
      <c r="T59" s="5">
        <f t="shared" si="2"/>
        <v>6948288.1230294583</v>
      </c>
    </row>
    <row r="60" spans="1:20" x14ac:dyDescent="0.3">
      <c r="A60" s="11" t="s">
        <v>1453</v>
      </c>
      <c r="B60" s="3" t="s">
        <v>751</v>
      </c>
      <c r="C60" s="3" t="s">
        <v>1027</v>
      </c>
      <c r="D60" s="3" t="s">
        <v>1014</v>
      </c>
      <c r="E60" s="3" t="s">
        <v>1080</v>
      </c>
      <c r="F60" s="3" t="s">
        <v>1020</v>
      </c>
      <c r="G60" s="3" t="s">
        <v>1081</v>
      </c>
      <c r="H60" s="3" t="s">
        <v>1138</v>
      </c>
      <c r="I60" s="3" t="s">
        <v>39</v>
      </c>
      <c r="J60" s="11" t="s">
        <v>1010</v>
      </c>
      <c r="K60" s="3">
        <v>53528.7253725888</v>
      </c>
      <c r="L60" s="3" t="s">
        <v>1452</v>
      </c>
      <c r="M60" s="3" t="s">
        <v>696</v>
      </c>
      <c r="N60" s="3"/>
      <c r="O60" s="3" t="s">
        <v>62</v>
      </c>
      <c r="P60" s="3" t="s">
        <v>1028</v>
      </c>
      <c r="Q60" s="22" t="s">
        <v>1681</v>
      </c>
      <c r="R60" s="15">
        <f t="shared" si="0"/>
        <v>10.138016169050909</v>
      </c>
      <c r="S60" s="43">
        <f t="shared" si="1"/>
        <v>925000</v>
      </c>
      <c r="T60" s="5">
        <f t="shared" si="2"/>
        <v>9377664.9563720897</v>
      </c>
    </row>
    <row r="61" spans="1:20" x14ac:dyDescent="0.3">
      <c r="A61" s="11" t="s">
        <v>1451</v>
      </c>
      <c r="B61" s="3" t="s">
        <v>747</v>
      </c>
      <c r="C61" s="3" t="s">
        <v>1023</v>
      </c>
      <c r="D61" s="3" t="s">
        <v>1014</v>
      </c>
      <c r="E61" s="3" t="s">
        <v>1071</v>
      </c>
      <c r="F61" s="3" t="s">
        <v>1060</v>
      </c>
      <c r="G61" s="3" t="s">
        <v>1011</v>
      </c>
      <c r="H61" s="3" t="s">
        <v>1069</v>
      </c>
      <c r="I61" s="3" t="s">
        <v>104</v>
      </c>
      <c r="J61" s="11" t="s">
        <v>1010</v>
      </c>
      <c r="K61" s="3">
        <v>38459.221460036999</v>
      </c>
      <c r="L61" s="3"/>
      <c r="M61" s="3"/>
      <c r="N61" s="3"/>
      <c r="O61" s="3" t="s">
        <v>62</v>
      </c>
      <c r="P61" s="3" t="s">
        <v>1006</v>
      </c>
      <c r="Q61" s="3" t="s">
        <v>1623</v>
      </c>
      <c r="R61" s="15">
        <f t="shared" si="0"/>
        <v>7.2839434583403406</v>
      </c>
      <c r="S61" s="43">
        <f t="shared" si="1"/>
        <v>925000</v>
      </c>
      <c r="T61" s="5">
        <f t="shared" si="2"/>
        <v>6737647.6989648147</v>
      </c>
    </row>
    <row r="62" spans="1:20" x14ac:dyDescent="0.3">
      <c r="A62" s="11" t="s">
        <v>1450</v>
      </c>
      <c r="B62" s="3" t="s">
        <v>326</v>
      </c>
      <c r="C62" s="3" t="s">
        <v>1023</v>
      </c>
      <c r="D62" s="3" t="s">
        <v>1022</v>
      </c>
      <c r="E62" s="3" t="s">
        <v>1071</v>
      </c>
      <c r="F62" s="3" t="s">
        <v>1060</v>
      </c>
      <c r="G62" s="3" t="s">
        <v>1011</v>
      </c>
      <c r="H62" s="3" t="s">
        <v>1069</v>
      </c>
      <c r="I62" s="3" t="s">
        <v>104</v>
      </c>
      <c r="J62" s="11" t="s">
        <v>1025</v>
      </c>
      <c r="K62" s="3">
        <v>22202.731579285301</v>
      </c>
      <c r="L62" s="3"/>
      <c r="M62" s="3"/>
      <c r="N62" s="3"/>
      <c r="O62" s="3" t="s">
        <v>62</v>
      </c>
      <c r="P62" s="3" t="s">
        <v>1006</v>
      </c>
      <c r="Q62" s="3" t="s">
        <v>1623</v>
      </c>
      <c r="R62" s="15">
        <f t="shared" si="0"/>
        <v>4.2050627991070648</v>
      </c>
      <c r="S62" s="43">
        <f t="shared" si="1"/>
        <v>650000</v>
      </c>
      <c r="T62" s="5">
        <f t="shared" si="2"/>
        <v>2733290.8194195922</v>
      </c>
    </row>
    <row r="63" spans="1:20" x14ac:dyDescent="0.3">
      <c r="A63" s="11" t="s">
        <v>1449</v>
      </c>
      <c r="B63" s="3" t="s">
        <v>747</v>
      </c>
      <c r="C63" s="3" t="s">
        <v>1023</v>
      </c>
      <c r="D63" s="3" t="s">
        <v>1014</v>
      </c>
      <c r="E63" s="3" t="s">
        <v>1071</v>
      </c>
      <c r="F63" s="3" t="s">
        <v>1060</v>
      </c>
      <c r="G63" s="3" t="s">
        <v>1011</v>
      </c>
      <c r="H63" s="3" t="s">
        <v>1069</v>
      </c>
      <c r="I63" s="3" t="s">
        <v>104</v>
      </c>
      <c r="J63" s="11" t="s">
        <v>1010</v>
      </c>
      <c r="K63" s="3">
        <v>8814.0859371216193</v>
      </c>
      <c r="L63" s="3"/>
      <c r="M63" s="3"/>
      <c r="N63" s="3"/>
      <c r="O63" s="3" t="s">
        <v>62</v>
      </c>
      <c r="P63" s="3" t="s">
        <v>1006</v>
      </c>
      <c r="Q63" s="3" t="s">
        <v>1623</v>
      </c>
      <c r="R63" s="15">
        <f t="shared" si="0"/>
        <v>1.6693344577881855</v>
      </c>
      <c r="S63" s="43">
        <f t="shared" si="1"/>
        <v>925000</v>
      </c>
      <c r="T63" s="5">
        <f t="shared" si="2"/>
        <v>1544134.3734540716</v>
      </c>
    </row>
    <row r="64" spans="1:20" x14ac:dyDescent="0.3">
      <c r="A64" s="11" t="s">
        <v>1448</v>
      </c>
      <c r="B64" s="3" t="s">
        <v>1447</v>
      </c>
      <c r="C64" s="3" t="s">
        <v>1023</v>
      </c>
      <c r="D64" s="3" t="s">
        <v>1022</v>
      </c>
      <c r="E64" s="3" t="s">
        <v>1071</v>
      </c>
      <c r="F64" s="3" t="s">
        <v>1060</v>
      </c>
      <c r="G64" s="3" t="s">
        <v>1011</v>
      </c>
      <c r="H64" s="3" t="s">
        <v>1069</v>
      </c>
      <c r="I64" s="3" t="s">
        <v>104</v>
      </c>
      <c r="J64" s="11" t="s">
        <v>1025</v>
      </c>
      <c r="K64" s="3">
        <v>10023.9797780152</v>
      </c>
      <c r="L64" s="3"/>
      <c r="M64" s="3"/>
      <c r="N64" s="3"/>
      <c r="O64" s="3" t="s">
        <v>62</v>
      </c>
      <c r="P64" s="3" t="s">
        <v>1006</v>
      </c>
      <c r="Q64" s="3" t="s">
        <v>1623</v>
      </c>
      <c r="R64" s="15">
        <f t="shared" si="0"/>
        <v>1.8984810185634848</v>
      </c>
      <c r="S64" s="43">
        <f t="shared" si="1"/>
        <v>650000</v>
      </c>
      <c r="T64" s="5">
        <f t="shared" si="2"/>
        <v>1234012.6620662652</v>
      </c>
    </row>
    <row r="65" spans="1:20" x14ac:dyDescent="0.3">
      <c r="A65" s="11" t="s">
        <v>1446</v>
      </c>
      <c r="B65" s="3" t="s">
        <v>405</v>
      </c>
      <c r="C65" s="3" t="s">
        <v>1023</v>
      </c>
      <c r="D65" s="3" t="s">
        <v>1022</v>
      </c>
      <c r="E65" s="3" t="s">
        <v>1071</v>
      </c>
      <c r="F65" s="3" t="s">
        <v>1046</v>
      </c>
      <c r="G65" s="3" t="s">
        <v>1011</v>
      </c>
      <c r="H65" s="3" t="s">
        <v>1069</v>
      </c>
      <c r="I65" s="3" t="s">
        <v>104</v>
      </c>
      <c r="J65" s="11" t="s">
        <v>1025</v>
      </c>
      <c r="K65" s="3">
        <v>19536.984775430599</v>
      </c>
      <c r="L65" s="3"/>
      <c r="M65" s="3"/>
      <c r="N65" s="3"/>
      <c r="O65" s="3" t="s">
        <v>32</v>
      </c>
      <c r="P65" s="3" t="s">
        <v>1028</v>
      </c>
      <c r="Q65" s="3" t="s">
        <v>1679</v>
      </c>
      <c r="R65" s="15">
        <f t="shared" si="0"/>
        <v>3.7001865104982197</v>
      </c>
      <c r="S65" s="43">
        <f t="shared" si="1"/>
        <v>650000</v>
      </c>
      <c r="T65" s="5">
        <f t="shared" si="2"/>
        <v>2405121.231823843</v>
      </c>
    </row>
    <row r="66" spans="1:20" x14ac:dyDescent="0.3">
      <c r="A66" s="11" t="s">
        <v>1445</v>
      </c>
      <c r="B66" s="3" t="s">
        <v>1444</v>
      </c>
      <c r="C66" s="3" t="s">
        <v>1023</v>
      </c>
      <c r="D66" s="3" t="s">
        <v>1022</v>
      </c>
      <c r="E66" s="3" t="s">
        <v>1071</v>
      </c>
      <c r="F66" s="3" t="s">
        <v>1126</v>
      </c>
      <c r="G66" s="3" t="s">
        <v>1011</v>
      </c>
      <c r="H66" s="3" t="s">
        <v>1069</v>
      </c>
      <c r="I66" s="3" t="s">
        <v>104</v>
      </c>
      <c r="J66" s="11" t="s">
        <v>1025</v>
      </c>
      <c r="K66" s="3">
        <v>25317.268854558501</v>
      </c>
      <c r="L66" s="3"/>
      <c r="M66" s="3"/>
      <c r="N66" s="3"/>
      <c r="O66" s="3" t="s">
        <v>62</v>
      </c>
      <c r="P66" s="3" t="s">
        <v>1006</v>
      </c>
      <c r="Q66" s="3"/>
      <c r="R66" s="15">
        <f t="shared" ref="R66:R129" si="3">K66/5280</f>
        <v>4.7949372830603219</v>
      </c>
      <c r="S66" s="43">
        <f t="shared" si="1"/>
        <v>650000</v>
      </c>
      <c r="T66" s="5">
        <f t="shared" si="2"/>
        <v>3116709.2339892094</v>
      </c>
    </row>
    <row r="67" spans="1:20" x14ac:dyDescent="0.3">
      <c r="A67" s="11" t="s">
        <v>1443</v>
      </c>
      <c r="B67" s="3" t="s">
        <v>300</v>
      </c>
      <c r="C67" s="3" t="s">
        <v>1023</v>
      </c>
      <c r="D67" s="3" t="s">
        <v>1014</v>
      </c>
      <c r="E67" s="3" t="s">
        <v>1071</v>
      </c>
      <c r="F67" s="3" t="s">
        <v>1126</v>
      </c>
      <c r="G67" s="3" t="s">
        <v>1011</v>
      </c>
      <c r="H67" s="3" t="s">
        <v>1069</v>
      </c>
      <c r="I67" s="3" t="s">
        <v>39</v>
      </c>
      <c r="J67" s="11" t="s">
        <v>1010</v>
      </c>
      <c r="K67" s="3">
        <v>14861.7111273831</v>
      </c>
      <c r="L67" s="3"/>
      <c r="M67" s="3"/>
      <c r="N67" s="3"/>
      <c r="O67" s="3" t="s">
        <v>32</v>
      </c>
      <c r="P67" s="3" t="s">
        <v>1028</v>
      </c>
      <c r="Q67" s="3"/>
      <c r="R67" s="15">
        <f t="shared" si="3"/>
        <v>2.8147180165498296</v>
      </c>
      <c r="S67" s="43">
        <f t="shared" ref="S67:S130" si="4">VLOOKUP($J67,$W$2:$X$5,2,FALSE)</f>
        <v>925000</v>
      </c>
      <c r="T67" s="5">
        <f t="shared" ref="T67:T130" si="5">$S67*R67</f>
        <v>2603614.1653085924</v>
      </c>
    </row>
    <row r="68" spans="1:20" x14ac:dyDescent="0.3">
      <c r="A68" s="11" t="s">
        <v>1442</v>
      </c>
      <c r="B68" s="3" t="s">
        <v>1441</v>
      </c>
      <c r="C68" s="3" t="s">
        <v>1023</v>
      </c>
      <c r="D68" s="3" t="s">
        <v>1022</v>
      </c>
      <c r="E68" s="3" t="s">
        <v>1071</v>
      </c>
      <c r="F68" s="3" t="s">
        <v>1126</v>
      </c>
      <c r="G68" s="3" t="s">
        <v>1011</v>
      </c>
      <c r="H68" s="3" t="s">
        <v>1069</v>
      </c>
      <c r="I68" s="3" t="s">
        <v>104</v>
      </c>
      <c r="J68" s="11" t="s">
        <v>1025</v>
      </c>
      <c r="K68" s="3">
        <v>21785.402728228699</v>
      </c>
      <c r="L68" s="3"/>
      <c r="M68" s="3"/>
      <c r="N68" s="3"/>
      <c r="O68" s="3" t="s">
        <v>62</v>
      </c>
      <c r="P68" s="3" t="s">
        <v>1006</v>
      </c>
      <c r="Q68" s="3"/>
      <c r="R68" s="15">
        <f t="shared" si="3"/>
        <v>4.1260232439827078</v>
      </c>
      <c r="S68" s="43">
        <f t="shared" si="4"/>
        <v>650000</v>
      </c>
      <c r="T68" s="5">
        <f t="shared" si="5"/>
        <v>2681915.1085887603</v>
      </c>
    </row>
    <row r="69" spans="1:20" x14ac:dyDescent="0.3">
      <c r="A69" s="11" t="s">
        <v>1440</v>
      </c>
      <c r="B69" s="3" t="s">
        <v>300</v>
      </c>
      <c r="C69" s="3" t="s">
        <v>1023</v>
      </c>
      <c r="D69" s="3" t="s">
        <v>1014</v>
      </c>
      <c r="E69" s="3" t="s">
        <v>1071</v>
      </c>
      <c r="F69" s="3" t="s">
        <v>1126</v>
      </c>
      <c r="G69" s="3" t="s">
        <v>1011</v>
      </c>
      <c r="H69" s="3" t="s">
        <v>1069</v>
      </c>
      <c r="I69" s="3" t="s">
        <v>104</v>
      </c>
      <c r="J69" s="11" t="s">
        <v>1010</v>
      </c>
      <c r="K69" s="3">
        <v>36763.820280328997</v>
      </c>
      <c r="L69" s="3"/>
      <c r="M69" s="3"/>
      <c r="N69" s="3"/>
      <c r="O69" s="3" t="s">
        <v>32</v>
      </c>
      <c r="P69" s="3" t="s">
        <v>1028</v>
      </c>
      <c r="Q69" s="3"/>
      <c r="R69" s="15">
        <f t="shared" si="3"/>
        <v>6.9628447500623096</v>
      </c>
      <c r="S69" s="43">
        <f t="shared" si="4"/>
        <v>925000</v>
      </c>
      <c r="T69" s="5">
        <f t="shared" si="5"/>
        <v>6440631.3938076366</v>
      </c>
    </row>
    <row r="70" spans="1:20" x14ac:dyDescent="0.3">
      <c r="A70" s="11" t="s">
        <v>1439</v>
      </c>
      <c r="B70" s="3" t="s">
        <v>1438</v>
      </c>
      <c r="C70" s="3" t="s">
        <v>1023</v>
      </c>
      <c r="D70" s="3" t="s">
        <v>1022</v>
      </c>
      <c r="E70" s="3" t="s">
        <v>1071</v>
      </c>
      <c r="F70" s="3" t="s">
        <v>1126</v>
      </c>
      <c r="G70" s="3" t="s">
        <v>1011</v>
      </c>
      <c r="H70" s="3" t="s">
        <v>1069</v>
      </c>
      <c r="I70" s="3" t="s">
        <v>104</v>
      </c>
      <c r="J70" s="11" t="s">
        <v>1025</v>
      </c>
      <c r="K70" s="3">
        <v>10485.0941571639</v>
      </c>
      <c r="L70" s="3"/>
      <c r="M70" s="3"/>
      <c r="N70" s="3"/>
      <c r="O70" s="3" t="s">
        <v>62</v>
      </c>
      <c r="P70" s="3" t="s">
        <v>1006</v>
      </c>
      <c r="Q70" s="3"/>
      <c r="R70" s="15">
        <f t="shared" si="3"/>
        <v>1.9858132873416476</v>
      </c>
      <c r="S70" s="43">
        <f t="shared" si="4"/>
        <v>650000</v>
      </c>
      <c r="T70" s="5">
        <f t="shared" si="5"/>
        <v>1290778.636772071</v>
      </c>
    </row>
    <row r="71" spans="1:20" x14ac:dyDescent="0.3">
      <c r="A71" s="11" t="s">
        <v>1437</v>
      </c>
      <c r="B71" s="3" t="s">
        <v>747</v>
      </c>
      <c r="C71" s="3" t="s">
        <v>1023</v>
      </c>
      <c r="D71" s="3" t="s">
        <v>1022</v>
      </c>
      <c r="E71" s="3" t="s">
        <v>1071</v>
      </c>
      <c r="F71" s="3" t="s">
        <v>1126</v>
      </c>
      <c r="G71" s="3" t="s">
        <v>1011</v>
      </c>
      <c r="H71" s="3" t="s">
        <v>1069</v>
      </c>
      <c r="I71" s="3" t="s">
        <v>104</v>
      </c>
      <c r="J71" s="11" t="s">
        <v>1025</v>
      </c>
      <c r="K71" s="3">
        <v>22788.441128426301</v>
      </c>
      <c r="L71" s="3"/>
      <c r="M71" s="3"/>
      <c r="N71" s="3"/>
      <c r="O71" s="3" t="s">
        <v>62</v>
      </c>
      <c r="P71" s="3" t="s">
        <v>1006</v>
      </c>
      <c r="Q71" s="3"/>
      <c r="R71" s="15">
        <f t="shared" si="3"/>
        <v>4.3159926379595266</v>
      </c>
      <c r="S71" s="43">
        <f t="shared" si="4"/>
        <v>650000</v>
      </c>
      <c r="T71" s="5">
        <f t="shared" si="5"/>
        <v>2805395.2146736924</v>
      </c>
    </row>
    <row r="72" spans="1:20" x14ac:dyDescent="0.3">
      <c r="A72" s="11" t="s">
        <v>1436</v>
      </c>
      <c r="B72" s="3" t="s">
        <v>1435</v>
      </c>
      <c r="C72" s="3" t="s">
        <v>1023</v>
      </c>
      <c r="D72" s="3" t="s">
        <v>1022</v>
      </c>
      <c r="E72" s="3" t="s">
        <v>1071</v>
      </c>
      <c r="F72" s="3" t="s">
        <v>1126</v>
      </c>
      <c r="G72" s="3" t="s">
        <v>1011</v>
      </c>
      <c r="H72" s="3" t="s">
        <v>1069</v>
      </c>
      <c r="I72" s="3" t="s">
        <v>104</v>
      </c>
      <c r="J72" s="11" t="s">
        <v>1025</v>
      </c>
      <c r="K72" s="3">
        <v>32068.9469246355</v>
      </c>
      <c r="L72" s="3"/>
      <c r="M72" s="3"/>
      <c r="N72" s="3"/>
      <c r="O72" s="3" t="s">
        <v>62</v>
      </c>
      <c r="P72" s="3" t="s">
        <v>1006</v>
      </c>
      <c r="Q72" s="3"/>
      <c r="R72" s="15">
        <f t="shared" si="3"/>
        <v>6.0736641902718747</v>
      </c>
      <c r="S72" s="43">
        <f t="shared" si="4"/>
        <v>650000</v>
      </c>
      <c r="T72" s="5">
        <f t="shared" si="5"/>
        <v>3947881.7236767183</v>
      </c>
    </row>
    <row r="73" spans="1:20" x14ac:dyDescent="0.3">
      <c r="A73" s="11" t="s">
        <v>1434</v>
      </c>
      <c r="B73" s="3" t="s">
        <v>96</v>
      </c>
      <c r="C73" s="3" t="s">
        <v>1023</v>
      </c>
      <c r="D73" s="3" t="s">
        <v>1022</v>
      </c>
      <c r="E73" s="3" t="s">
        <v>1071</v>
      </c>
      <c r="F73" s="3" t="s">
        <v>1126</v>
      </c>
      <c r="G73" s="3" t="s">
        <v>1011</v>
      </c>
      <c r="H73" s="3" t="s">
        <v>1069</v>
      </c>
      <c r="I73" s="3" t="s">
        <v>104</v>
      </c>
      <c r="J73" s="11" t="s">
        <v>1025</v>
      </c>
      <c r="K73" s="3">
        <v>21467.789982615599</v>
      </c>
      <c r="L73" s="3"/>
      <c r="M73" s="3"/>
      <c r="N73" s="3"/>
      <c r="O73" s="3" t="s">
        <v>62</v>
      </c>
      <c r="P73" s="3" t="s">
        <v>1006</v>
      </c>
      <c r="Q73" s="3"/>
      <c r="R73" s="15">
        <f t="shared" si="3"/>
        <v>4.0658693148893184</v>
      </c>
      <c r="S73" s="43">
        <f t="shared" si="4"/>
        <v>650000</v>
      </c>
      <c r="T73" s="5">
        <f t="shared" si="5"/>
        <v>2642815.0546780569</v>
      </c>
    </row>
    <row r="74" spans="1:20" x14ac:dyDescent="0.3">
      <c r="A74" s="11" t="s">
        <v>1433</v>
      </c>
      <c r="B74" s="3" t="s">
        <v>1432</v>
      </c>
      <c r="C74" s="3" t="s">
        <v>1023</v>
      </c>
      <c r="D74" s="3" t="s">
        <v>1022</v>
      </c>
      <c r="E74" s="3" t="s">
        <v>1071</v>
      </c>
      <c r="F74" s="3" t="s">
        <v>1126</v>
      </c>
      <c r="G74" s="3" t="s">
        <v>1011</v>
      </c>
      <c r="H74" s="3" t="s">
        <v>1069</v>
      </c>
      <c r="I74" s="3" t="s">
        <v>104</v>
      </c>
      <c r="J74" s="11" t="s">
        <v>1025</v>
      </c>
      <c r="K74" s="3">
        <v>9582.0972151798906</v>
      </c>
      <c r="L74" s="3"/>
      <c r="M74" s="3"/>
      <c r="N74" s="3"/>
      <c r="O74" s="3" t="s">
        <v>62</v>
      </c>
      <c r="P74" s="3" t="s">
        <v>1006</v>
      </c>
      <c r="Q74" s="3"/>
      <c r="R74" s="15">
        <f t="shared" si="3"/>
        <v>1.8147911392386156</v>
      </c>
      <c r="S74" s="43">
        <f t="shared" si="4"/>
        <v>650000</v>
      </c>
      <c r="T74" s="5">
        <f t="shared" si="5"/>
        <v>1179614.2405051002</v>
      </c>
    </row>
    <row r="75" spans="1:20" x14ac:dyDescent="0.3">
      <c r="A75" s="11" t="s">
        <v>1431</v>
      </c>
      <c r="B75" s="3" t="s">
        <v>1221</v>
      </c>
      <c r="C75" s="3" t="s">
        <v>1023</v>
      </c>
      <c r="D75" s="3" t="s">
        <v>1014</v>
      </c>
      <c r="E75" s="3" t="s">
        <v>1071</v>
      </c>
      <c r="F75" s="3" t="s">
        <v>1126</v>
      </c>
      <c r="G75" s="3" t="s">
        <v>1011</v>
      </c>
      <c r="H75" s="3" t="s">
        <v>1069</v>
      </c>
      <c r="I75" s="3" t="s">
        <v>104</v>
      </c>
      <c r="J75" s="11" t="s">
        <v>1010</v>
      </c>
      <c r="K75" s="3">
        <v>21827.4248748891</v>
      </c>
      <c r="L75" s="3" t="s">
        <v>476</v>
      </c>
      <c r="M75" s="3" t="s">
        <v>941</v>
      </c>
      <c r="N75" s="3"/>
      <c r="O75" s="3" t="s">
        <v>62</v>
      </c>
      <c r="P75" s="3" t="s">
        <v>1028</v>
      </c>
      <c r="Q75" s="3"/>
      <c r="R75" s="15">
        <f t="shared" si="3"/>
        <v>4.1339819838805116</v>
      </c>
      <c r="S75" s="43">
        <f t="shared" si="4"/>
        <v>925000</v>
      </c>
      <c r="T75" s="5">
        <f t="shared" si="5"/>
        <v>3823933.3350894731</v>
      </c>
    </row>
    <row r="76" spans="1:20" x14ac:dyDescent="0.3">
      <c r="A76" s="11" t="s">
        <v>1430</v>
      </c>
      <c r="B76" s="3" t="s">
        <v>841</v>
      </c>
      <c r="C76" s="3" t="s">
        <v>1023</v>
      </c>
      <c r="D76" s="3" t="s">
        <v>1022</v>
      </c>
      <c r="E76" s="3" t="s">
        <v>1071</v>
      </c>
      <c r="F76" s="3" t="s">
        <v>1126</v>
      </c>
      <c r="G76" s="3" t="s">
        <v>1011</v>
      </c>
      <c r="H76" s="3" t="s">
        <v>1069</v>
      </c>
      <c r="I76" s="3" t="s">
        <v>104</v>
      </c>
      <c r="J76" s="11" t="s">
        <v>1025</v>
      </c>
      <c r="K76" s="3">
        <v>16107.480279109801</v>
      </c>
      <c r="L76" s="3"/>
      <c r="M76" s="3"/>
      <c r="N76" s="3"/>
      <c r="O76" s="3" t="s">
        <v>62</v>
      </c>
      <c r="P76" s="3" t="s">
        <v>1006</v>
      </c>
      <c r="Q76" s="3"/>
      <c r="R76" s="15">
        <f t="shared" si="3"/>
        <v>3.0506591437707957</v>
      </c>
      <c r="S76" s="43">
        <f t="shared" si="4"/>
        <v>650000</v>
      </c>
      <c r="T76" s="5">
        <f t="shared" si="5"/>
        <v>1982928.4434510171</v>
      </c>
    </row>
    <row r="77" spans="1:20" x14ac:dyDescent="0.3">
      <c r="A77" s="11" t="s">
        <v>1429</v>
      </c>
      <c r="B77" s="3" t="s">
        <v>1428</v>
      </c>
      <c r="C77" s="3" t="s">
        <v>1023</v>
      </c>
      <c r="D77" s="3" t="s">
        <v>1022</v>
      </c>
      <c r="E77" s="3" t="s">
        <v>1071</v>
      </c>
      <c r="F77" s="3" t="s">
        <v>1126</v>
      </c>
      <c r="G77" s="3" t="s">
        <v>1011</v>
      </c>
      <c r="H77" s="3" t="s">
        <v>1069</v>
      </c>
      <c r="I77" s="3" t="s">
        <v>104</v>
      </c>
      <c r="J77" s="11" t="s">
        <v>1025</v>
      </c>
      <c r="K77" s="3">
        <v>25512.511783734299</v>
      </c>
      <c r="L77" s="3" t="s">
        <v>1427</v>
      </c>
      <c r="M77" s="3" t="s">
        <v>1234</v>
      </c>
      <c r="N77" s="3"/>
      <c r="O77" s="3" t="s">
        <v>62</v>
      </c>
      <c r="P77" s="3" t="s">
        <v>1028</v>
      </c>
      <c r="Q77" s="3"/>
      <c r="R77" s="15">
        <f t="shared" si="3"/>
        <v>4.8319151105557383</v>
      </c>
      <c r="S77" s="43">
        <f t="shared" si="4"/>
        <v>650000</v>
      </c>
      <c r="T77" s="5">
        <f t="shared" si="5"/>
        <v>3140744.8218612298</v>
      </c>
    </row>
    <row r="78" spans="1:20" x14ac:dyDescent="0.3">
      <c r="A78" s="11" t="s">
        <v>1426</v>
      </c>
      <c r="B78" s="3" t="s">
        <v>1342</v>
      </c>
      <c r="C78" s="3" t="s">
        <v>1023</v>
      </c>
      <c r="D78" s="3" t="s">
        <v>1022</v>
      </c>
      <c r="E78" s="3" t="s">
        <v>1071</v>
      </c>
      <c r="F78" s="3" t="s">
        <v>1126</v>
      </c>
      <c r="G78" s="3" t="s">
        <v>1011</v>
      </c>
      <c r="H78" s="3" t="s">
        <v>1069</v>
      </c>
      <c r="I78" s="3" t="s">
        <v>104</v>
      </c>
      <c r="J78" s="11" t="s">
        <v>1025</v>
      </c>
      <c r="K78" s="3">
        <v>27575.9033934828</v>
      </c>
      <c r="L78" s="3" t="s">
        <v>1353</v>
      </c>
      <c r="M78" s="3" t="s">
        <v>1404</v>
      </c>
      <c r="N78" s="3"/>
      <c r="O78" s="3" t="s">
        <v>62</v>
      </c>
      <c r="P78" s="3" t="s">
        <v>1028</v>
      </c>
      <c r="Q78" s="3"/>
      <c r="R78" s="15">
        <f t="shared" si="3"/>
        <v>5.2227089760384091</v>
      </c>
      <c r="S78" s="43">
        <f t="shared" si="4"/>
        <v>650000</v>
      </c>
      <c r="T78" s="5">
        <f t="shared" si="5"/>
        <v>3394760.834424966</v>
      </c>
    </row>
    <row r="79" spans="1:20" x14ac:dyDescent="0.3">
      <c r="A79" s="11" t="s">
        <v>1425</v>
      </c>
      <c r="B79" s="3" t="s">
        <v>1424</v>
      </c>
      <c r="C79" s="3" t="s">
        <v>1023</v>
      </c>
      <c r="D79" s="3" t="s">
        <v>1014</v>
      </c>
      <c r="E79" s="3" t="s">
        <v>1071</v>
      </c>
      <c r="F79" s="3" t="s">
        <v>1126</v>
      </c>
      <c r="G79" s="3" t="s">
        <v>1011</v>
      </c>
      <c r="H79" s="3" t="s">
        <v>1069</v>
      </c>
      <c r="I79" s="3" t="s">
        <v>104</v>
      </c>
      <c r="J79" s="11" t="s">
        <v>1010</v>
      </c>
      <c r="K79" s="3">
        <v>26543.6642912061</v>
      </c>
      <c r="L79" s="3"/>
      <c r="M79" s="3"/>
      <c r="N79" s="3"/>
      <c r="O79" s="3" t="s">
        <v>62</v>
      </c>
      <c r="P79" s="3" t="s">
        <v>1006</v>
      </c>
      <c r="Q79" s="3"/>
      <c r="R79" s="15">
        <f t="shared" si="3"/>
        <v>5.0272091460617609</v>
      </c>
      <c r="S79" s="43">
        <f t="shared" si="4"/>
        <v>925000</v>
      </c>
      <c r="T79" s="5">
        <f t="shared" si="5"/>
        <v>4650168.4601071291</v>
      </c>
    </row>
    <row r="80" spans="1:20" x14ac:dyDescent="0.3">
      <c r="A80" s="11" t="s">
        <v>1423</v>
      </c>
      <c r="B80" s="3" t="s">
        <v>1422</v>
      </c>
      <c r="C80" s="3" t="s">
        <v>1023</v>
      </c>
      <c r="D80" s="3" t="s">
        <v>1022</v>
      </c>
      <c r="E80" s="3" t="s">
        <v>1071</v>
      </c>
      <c r="F80" s="3" t="s">
        <v>1126</v>
      </c>
      <c r="G80" s="3" t="s">
        <v>1011</v>
      </c>
      <c r="H80" s="3" t="s">
        <v>1069</v>
      </c>
      <c r="I80" s="3" t="s">
        <v>104</v>
      </c>
      <c r="J80" s="11" t="s">
        <v>1025</v>
      </c>
      <c r="K80" s="3">
        <v>9369.7350717795307</v>
      </c>
      <c r="L80" s="3"/>
      <c r="M80" s="3"/>
      <c r="N80" s="3"/>
      <c r="O80" s="3" t="s">
        <v>845</v>
      </c>
      <c r="P80" s="3" t="s">
        <v>1006</v>
      </c>
      <c r="Q80" s="3"/>
      <c r="R80" s="15">
        <f t="shared" si="3"/>
        <v>1.7745710363218807</v>
      </c>
      <c r="S80" s="43">
        <f t="shared" si="4"/>
        <v>650000</v>
      </c>
      <c r="T80" s="5">
        <f t="shared" si="5"/>
        <v>1153471.1736092225</v>
      </c>
    </row>
    <row r="81" spans="1:20" x14ac:dyDescent="0.3">
      <c r="A81" s="11" t="s">
        <v>1421</v>
      </c>
      <c r="B81" s="3" t="s">
        <v>1420</v>
      </c>
      <c r="C81" s="3" t="s">
        <v>1023</v>
      </c>
      <c r="D81" s="3" t="s">
        <v>1022</v>
      </c>
      <c r="E81" s="3" t="s">
        <v>1071</v>
      </c>
      <c r="F81" s="3" t="s">
        <v>1126</v>
      </c>
      <c r="G81" s="3" t="s">
        <v>1011</v>
      </c>
      <c r="H81" s="3" t="s">
        <v>1069</v>
      </c>
      <c r="I81" s="3" t="s">
        <v>104</v>
      </c>
      <c r="J81" s="11" t="s">
        <v>1025</v>
      </c>
      <c r="K81" s="3">
        <v>21780.829828391099</v>
      </c>
      <c r="L81" s="3"/>
      <c r="M81" s="3"/>
      <c r="N81" s="3"/>
      <c r="O81" s="3" t="s">
        <v>62</v>
      </c>
      <c r="P81" s="3" t="s">
        <v>1006</v>
      </c>
      <c r="Q81" s="3"/>
      <c r="R81" s="15">
        <f t="shared" si="3"/>
        <v>4.1251571644680114</v>
      </c>
      <c r="S81" s="43">
        <f t="shared" si="4"/>
        <v>650000</v>
      </c>
      <c r="T81" s="5">
        <f t="shared" si="5"/>
        <v>2681352.1569042075</v>
      </c>
    </row>
    <row r="82" spans="1:20" x14ac:dyDescent="0.3">
      <c r="A82" s="11" t="s">
        <v>1419</v>
      </c>
      <c r="B82" s="3" t="s">
        <v>157</v>
      </c>
      <c r="C82" s="3" t="s">
        <v>1023</v>
      </c>
      <c r="D82" s="3" t="s">
        <v>1014</v>
      </c>
      <c r="E82" s="3" t="s">
        <v>1071</v>
      </c>
      <c r="F82" s="3" t="s">
        <v>1242</v>
      </c>
      <c r="G82" s="3" t="s">
        <v>1011</v>
      </c>
      <c r="H82" s="3" t="s">
        <v>1069</v>
      </c>
      <c r="I82" s="3" t="s">
        <v>104</v>
      </c>
      <c r="J82" s="11" t="s">
        <v>1010</v>
      </c>
      <c r="K82" s="3">
        <v>17187.583689150699</v>
      </c>
      <c r="L82" s="3"/>
      <c r="M82" s="3"/>
      <c r="N82" s="3"/>
      <c r="O82" s="3" t="s">
        <v>62</v>
      </c>
      <c r="P82" s="3" t="s">
        <v>1006</v>
      </c>
      <c r="Q82" s="22" t="s">
        <v>755</v>
      </c>
      <c r="R82" s="15">
        <f t="shared" si="3"/>
        <v>3.2552241835512685</v>
      </c>
      <c r="S82" s="43">
        <f t="shared" si="4"/>
        <v>925000</v>
      </c>
      <c r="T82" s="5">
        <f t="shared" si="5"/>
        <v>3011082.3697849233</v>
      </c>
    </row>
    <row r="83" spans="1:20" x14ac:dyDescent="0.3">
      <c r="A83" s="11" t="s">
        <v>1418</v>
      </c>
      <c r="B83" s="3" t="s">
        <v>1321</v>
      </c>
      <c r="C83" s="3" t="s">
        <v>1023</v>
      </c>
      <c r="D83" s="3" t="s">
        <v>1014</v>
      </c>
      <c r="E83" s="3" t="s">
        <v>1071</v>
      </c>
      <c r="F83" s="3" t="s">
        <v>1242</v>
      </c>
      <c r="G83" s="3" t="s">
        <v>1011</v>
      </c>
      <c r="H83" s="3" t="s">
        <v>1069</v>
      </c>
      <c r="I83" s="3" t="s">
        <v>104</v>
      </c>
      <c r="J83" s="11" t="s">
        <v>1010</v>
      </c>
      <c r="K83" s="3">
        <v>13831.1610839432</v>
      </c>
      <c r="L83" s="3" t="s">
        <v>1320</v>
      </c>
      <c r="M83" s="3" t="s">
        <v>243</v>
      </c>
      <c r="N83" s="3"/>
      <c r="O83" s="3" t="s">
        <v>62</v>
      </c>
      <c r="P83" s="3" t="s">
        <v>1028</v>
      </c>
      <c r="Q83" s="22" t="s">
        <v>755</v>
      </c>
      <c r="R83" s="15">
        <f t="shared" si="3"/>
        <v>2.6195380840801517</v>
      </c>
      <c r="S83" s="43">
        <f t="shared" si="4"/>
        <v>925000</v>
      </c>
      <c r="T83" s="5">
        <f t="shared" si="5"/>
        <v>2423072.7277741404</v>
      </c>
    </row>
    <row r="84" spans="1:20" x14ac:dyDescent="0.3">
      <c r="A84" s="11" t="s">
        <v>1417</v>
      </c>
      <c r="B84" s="3" t="s">
        <v>1416</v>
      </c>
      <c r="C84" s="3" t="s">
        <v>1023</v>
      </c>
      <c r="D84" s="3" t="s">
        <v>1014</v>
      </c>
      <c r="E84" s="3" t="s">
        <v>1071</v>
      </c>
      <c r="F84" s="3" t="s">
        <v>1070</v>
      </c>
      <c r="G84" s="3" t="s">
        <v>1011</v>
      </c>
      <c r="H84" s="3" t="s">
        <v>1069</v>
      </c>
      <c r="I84" s="3" t="s">
        <v>104</v>
      </c>
      <c r="J84" s="11" t="s">
        <v>1010</v>
      </c>
      <c r="K84" s="3">
        <v>16495.008174483701</v>
      </c>
      <c r="L84" s="3" t="s">
        <v>1415</v>
      </c>
      <c r="M84" s="3" t="s">
        <v>374</v>
      </c>
      <c r="N84" s="3"/>
      <c r="O84" s="3" t="s">
        <v>62</v>
      </c>
      <c r="P84" s="3" t="s">
        <v>1028</v>
      </c>
      <c r="Q84" s="3"/>
      <c r="R84" s="15">
        <f t="shared" si="3"/>
        <v>3.1240545785007008</v>
      </c>
      <c r="S84" s="43">
        <f t="shared" si="4"/>
        <v>925000</v>
      </c>
      <c r="T84" s="5">
        <f t="shared" si="5"/>
        <v>2889750.4851131481</v>
      </c>
    </row>
    <row r="85" spans="1:20" x14ac:dyDescent="0.3">
      <c r="A85" s="11" t="s">
        <v>1414</v>
      </c>
      <c r="B85" s="3" t="s">
        <v>1413</v>
      </c>
      <c r="C85" s="3" t="s">
        <v>1023</v>
      </c>
      <c r="D85" s="3" t="s">
        <v>1014</v>
      </c>
      <c r="E85" s="3" t="s">
        <v>1071</v>
      </c>
      <c r="F85" s="3" t="s">
        <v>1070</v>
      </c>
      <c r="G85" s="3" t="s">
        <v>1011</v>
      </c>
      <c r="H85" s="3" t="s">
        <v>1069</v>
      </c>
      <c r="I85" s="3" t="s">
        <v>104</v>
      </c>
      <c r="J85" s="11" t="s">
        <v>1010</v>
      </c>
      <c r="K85" s="3">
        <v>10308.836373658</v>
      </c>
      <c r="L85" s="3"/>
      <c r="M85" s="3"/>
      <c r="N85" s="3"/>
      <c r="O85" s="3" t="s">
        <v>62</v>
      </c>
      <c r="P85" s="3" t="s">
        <v>1006</v>
      </c>
      <c r="Q85" s="3"/>
      <c r="R85" s="15">
        <f t="shared" si="3"/>
        <v>1.9524311313746212</v>
      </c>
      <c r="S85" s="43">
        <f t="shared" si="4"/>
        <v>925000</v>
      </c>
      <c r="T85" s="5">
        <f t="shared" si="5"/>
        <v>1805998.7965215247</v>
      </c>
    </row>
    <row r="86" spans="1:20" x14ac:dyDescent="0.3">
      <c r="A86" s="11" t="s">
        <v>1412</v>
      </c>
      <c r="B86" s="3" t="s">
        <v>405</v>
      </c>
      <c r="C86" s="3" t="s">
        <v>1023</v>
      </c>
      <c r="D86" s="3" t="s">
        <v>1014</v>
      </c>
      <c r="E86" s="3" t="s">
        <v>1071</v>
      </c>
      <c r="F86" s="3" t="s">
        <v>1070</v>
      </c>
      <c r="G86" s="3" t="s">
        <v>1011</v>
      </c>
      <c r="H86" s="3" t="s">
        <v>1069</v>
      </c>
      <c r="I86" s="3" t="s">
        <v>104</v>
      </c>
      <c r="J86" s="11" t="s">
        <v>1010</v>
      </c>
      <c r="K86" s="3">
        <v>17912.5190937691</v>
      </c>
      <c r="L86" s="3"/>
      <c r="M86" s="3"/>
      <c r="N86" s="3"/>
      <c r="O86" s="3" t="s">
        <v>32</v>
      </c>
      <c r="P86" s="3" t="s">
        <v>1028</v>
      </c>
      <c r="Q86" s="22" t="s">
        <v>1681</v>
      </c>
      <c r="R86" s="15">
        <f t="shared" si="3"/>
        <v>3.3925225556380871</v>
      </c>
      <c r="S86" s="43">
        <f t="shared" si="4"/>
        <v>925000</v>
      </c>
      <c r="T86" s="5">
        <f t="shared" si="5"/>
        <v>3138083.3639652305</v>
      </c>
    </row>
    <row r="87" spans="1:20" x14ac:dyDescent="0.3">
      <c r="A87" s="11" t="s">
        <v>1411</v>
      </c>
      <c r="B87" s="3" t="s">
        <v>1410</v>
      </c>
      <c r="C87" s="3" t="s">
        <v>1023</v>
      </c>
      <c r="D87" s="3" t="s">
        <v>1014</v>
      </c>
      <c r="E87" s="3" t="s">
        <v>1071</v>
      </c>
      <c r="F87" s="3" t="s">
        <v>1070</v>
      </c>
      <c r="G87" s="3" t="s">
        <v>1011</v>
      </c>
      <c r="H87" s="3" t="s">
        <v>1069</v>
      </c>
      <c r="I87" s="3" t="s">
        <v>104</v>
      </c>
      <c r="J87" s="11" t="s">
        <v>1010</v>
      </c>
      <c r="K87" s="3">
        <v>43567.853936022599</v>
      </c>
      <c r="L87" s="3"/>
      <c r="M87" s="3"/>
      <c r="N87" s="3"/>
      <c r="O87" s="3" t="s">
        <v>62</v>
      </c>
      <c r="P87" s="3" t="s">
        <v>1006</v>
      </c>
      <c r="Q87" s="22" t="s">
        <v>1681</v>
      </c>
      <c r="R87" s="15">
        <f t="shared" si="3"/>
        <v>8.2514874878830682</v>
      </c>
      <c r="S87" s="43">
        <f t="shared" si="4"/>
        <v>925000</v>
      </c>
      <c r="T87" s="5">
        <f t="shared" si="5"/>
        <v>7632625.9262918383</v>
      </c>
    </row>
    <row r="88" spans="1:20" x14ac:dyDescent="0.3">
      <c r="A88" s="11" t="s">
        <v>1409</v>
      </c>
      <c r="B88" s="3" t="s">
        <v>747</v>
      </c>
      <c r="C88" s="3" t="s">
        <v>1023</v>
      </c>
      <c r="D88" s="3" t="s">
        <v>1014</v>
      </c>
      <c r="E88" s="3" t="s">
        <v>1071</v>
      </c>
      <c r="F88" s="3" t="s">
        <v>1070</v>
      </c>
      <c r="G88" s="3" t="s">
        <v>1011</v>
      </c>
      <c r="H88" s="3" t="s">
        <v>1069</v>
      </c>
      <c r="I88" s="3" t="s">
        <v>104</v>
      </c>
      <c r="J88" s="11" t="s">
        <v>1010</v>
      </c>
      <c r="K88" s="3">
        <v>15444.5061215022</v>
      </c>
      <c r="L88" s="3"/>
      <c r="M88" s="3"/>
      <c r="N88" s="3"/>
      <c r="O88" s="3" t="s">
        <v>62</v>
      </c>
      <c r="P88" s="3" t="s">
        <v>1006</v>
      </c>
      <c r="Q88" s="3"/>
      <c r="R88" s="15">
        <f t="shared" si="3"/>
        <v>2.9250958563451137</v>
      </c>
      <c r="S88" s="43">
        <f t="shared" si="4"/>
        <v>925000</v>
      </c>
      <c r="T88" s="5">
        <f t="shared" si="5"/>
        <v>2705713.6671192301</v>
      </c>
    </row>
    <row r="89" spans="1:20" x14ac:dyDescent="0.3">
      <c r="A89" s="11" t="s">
        <v>1408</v>
      </c>
      <c r="B89" s="3" t="s">
        <v>729</v>
      </c>
      <c r="C89" s="3" t="s">
        <v>1023</v>
      </c>
      <c r="D89" s="3" t="s">
        <v>1014</v>
      </c>
      <c r="E89" s="3" t="s">
        <v>1071</v>
      </c>
      <c r="F89" s="3" t="s">
        <v>1070</v>
      </c>
      <c r="G89" s="3" t="s">
        <v>1011</v>
      </c>
      <c r="H89" s="3" t="s">
        <v>1069</v>
      </c>
      <c r="I89" s="3" t="s">
        <v>104</v>
      </c>
      <c r="J89" s="11" t="s">
        <v>1010</v>
      </c>
      <c r="K89" s="3">
        <v>27343.492694032</v>
      </c>
      <c r="L89" s="3" t="s">
        <v>258</v>
      </c>
      <c r="M89" s="3" t="s">
        <v>734</v>
      </c>
      <c r="N89" s="3"/>
      <c r="O89" s="3" t="s">
        <v>62</v>
      </c>
      <c r="P89" s="3" t="s">
        <v>1006</v>
      </c>
      <c r="Q89" s="22" t="s">
        <v>1681</v>
      </c>
      <c r="R89" s="15">
        <f t="shared" si="3"/>
        <v>5.178691798112121</v>
      </c>
      <c r="S89" s="43">
        <f t="shared" si="4"/>
        <v>925000</v>
      </c>
      <c r="T89" s="5">
        <f t="shared" si="5"/>
        <v>4790289.9132537115</v>
      </c>
    </row>
    <row r="90" spans="1:20" x14ac:dyDescent="0.3">
      <c r="A90" s="11" t="s">
        <v>1407</v>
      </c>
      <c r="B90" s="3" t="s">
        <v>1067</v>
      </c>
      <c r="C90" s="3" t="s">
        <v>1034</v>
      </c>
      <c r="D90" s="3" t="s">
        <v>1022</v>
      </c>
      <c r="E90" s="3" t="s">
        <v>1071</v>
      </c>
      <c r="F90" s="3" t="s">
        <v>1070</v>
      </c>
      <c r="G90" s="3" t="s">
        <v>1011</v>
      </c>
      <c r="H90" s="3" t="s">
        <v>1069</v>
      </c>
      <c r="I90" s="3" t="s">
        <v>104</v>
      </c>
      <c r="J90" s="11" t="s">
        <v>1025</v>
      </c>
      <c r="K90" s="3">
        <v>24430.758286425698</v>
      </c>
      <c r="L90" s="3" t="s">
        <v>1066</v>
      </c>
      <c r="M90" s="3" t="s">
        <v>1065</v>
      </c>
      <c r="N90" s="3"/>
      <c r="O90" s="3" t="s">
        <v>62</v>
      </c>
      <c r="P90" s="3" t="s">
        <v>1006</v>
      </c>
      <c r="Q90" s="3"/>
      <c r="R90" s="15">
        <f t="shared" si="3"/>
        <v>4.6270375542472912</v>
      </c>
      <c r="S90" s="43">
        <f t="shared" si="4"/>
        <v>650000</v>
      </c>
      <c r="T90" s="5">
        <f t="shared" si="5"/>
        <v>3007574.4102607393</v>
      </c>
    </row>
    <row r="91" spans="1:20" x14ac:dyDescent="0.3">
      <c r="A91" s="11" t="s">
        <v>1406</v>
      </c>
      <c r="B91" s="3" t="s">
        <v>1405</v>
      </c>
      <c r="C91" s="3" t="s">
        <v>1023</v>
      </c>
      <c r="D91" s="3" t="s">
        <v>1014</v>
      </c>
      <c r="E91" s="3" t="s">
        <v>1071</v>
      </c>
      <c r="F91" s="3" t="s">
        <v>1020</v>
      </c>
      <c r="G91" s="3" t="s">
        <v>1011</v>
      </c>
      <c r="H91" s="3" t="s">
        <v>1069</v>
      </c>
      <c r="I91" s="3" t="s">
        <v>104</v>
      </c>
      <c r="J91" s="11" t="s">
        <v>1010</v>
      </c>
      <c r="K91" s="3">
        <v>22098.534848921099</v>
      </c>
      <c r="L91" s="3" t="s">
        <v>1404</v>
      </c>
      <c r="M91" s="3" t="s">
        <v>258</v>
      </c>
      <c r="N91" s="3"/>
      <c r="O91" s="3" t="s">
        <v>62</v>
      </c>
      <c r="P91" s="3" t="s">
        <v>1006</v>
      </c>
      <c r="Q91" s="22" t="s">
        <v>1681</v>
      </c>
      <c r="R91" s="15">
        <f t="shared" si="3"/>
        <v>4.1853285698714204</v>
      </c>
      <c r="S91" s="43">
        <f t="shared" si="4"/>
        <v>925000</v>
      </c>
      <c r="T91" s="5">
        <f t="shared" si="5"/>
        <v>3871428.9271310638</v>
      </c>
    </row>
    <row r="92" spans="1:20" x14ac:dyDescent="0.3">
      <c r="A92" s="11" t="s">
        <v>1403</v>
      </c>
      <c r="B92" s="3" t="s">
        <v>696</v>
      </c>
      <c r="C92" s="3" t="s">
        <v>1023</v>
      </c>
      <c r="D92" s="3" t="s">
        <v>1014</v>
      </c>
      <c r="E92" s="3" t="s">
        <v>1071</v>
      </c>
      <c r="F92" s="3" t="s">
        <v>1020</v>
      </c>
      <c r="G92" s="3" t="s">
        <v>1011</v>
      </c>
      <c r="H92" s="3" t="s">
        <v>1069</v>
      </c>
      <c r="I92" s="3" t="s">
        <v>104</v>
      </c>
      <c r="J92" s="11" t="s">
        <v>1010</v>
      </c>
      <c r="K92" s="3">
        <v>9643.0419280958995</v>
      </c>
      <c r="L92" s="3"/>
      <c r="M92" s="3"/>
      <c r="N92" s="3"/>
      <c r="O92" s="3" t="s">
        <v>62</v>
      </c>
      <c r="P92" s="3" t="s">
        <v>1006</v>
      </c>
      <c r="Q92" s="22" t="s">
        <v>1681</v>
      </c>
      <c r="R92" s="15">
        <f t="shared" si="3"/>
        <v>1.8263336985030112</v>
      </c>
      <c r="S92" s="43">
        <f t="shared" si="4"/>
        <v>925000</v>
      </c>
      <c r="T92" s="5">
        <f t="shared" si="5"/>
        <v>1689358.6711152853</v>
      </c>
    </row>
    <row r="93" spans="1:20" x14ac:dyDescent="0.3">
      <c r="A93" s="11" t="s">
        <v>1402</v>
      </c>
      <c r="B93" s="3" t="s">
        <v>419</v>
      </c>
      <c r="C93" s="3" t="s">
        <v>1034</v>
      </c>
      <c r="D93" s="3" t="s">
        <v>1014</v>
      </c>
      <c r="E93" s="3" t="s">
        <v>1071</v>
      </c>
      <c r="F93" s="3" t="s">
        <v>1020</v>
      </c>
      <c r="G93" s="3" t="s">
        <v>1011</v>
      </c>
      <c r="H93" s="3" t="s">
        <v>1069</v>
      </c>
      <c r="I93" s="3" t="s">
        <v>104</v>
      </c>
      <c r="J93" s="11" t="s">
        <v>1010</v>
      </c>
      <c r="K93" s="3">
        <v>41081.132761076602</v>
      </c>
      <c r="L93" s="3"/>
      <c r="M93" s="3"/>
      <c r="N93" s="3"/>
      <c r="O93" s="3" t="s">
        <v>32</v>
      </c>
      <c r="P93" s="3" t="s">
        <v>1028</v>
      </c>
      <c r="Q93" s="22" t="s">
        <v>1681</v>
      </c>
      <c r="R93" s="15">
        <f t="shared" si="3"/>
        <v>7.7805175683857204</v>
      </c>
      <c r="S93" s="43">
        <f t="shared" si="4"/>
        <v>925000</v>
      </c>
      <c r="T93" s="5">
        <f t="shared" si="5"/>
        <v>7196978.7507567918</v>
      </c>
    </row>
    <row r="94" spans="1:20" x14ac:dyDescent="0.3">
      <c r="A94" s="11" t="s">
        <v>1401</v>
      </c>
      <c r="B94" s="3" t="s">
        <v>1400</v>
      </c>
      <c r="C94" s="3" t="s">
        <v>1023</v>
      </c>
      <c r="D94" s="3" t="s">
        <v>1014</v>
      </c>
      <c r="E94" s="3" t="s">
        <v>1071</v>
      </c>
      <c r="F94" s="3" t="s">
        <v>1046</v>
      </c>
      <c r="G94" s="3" t="s">
        <v>1011</v>
      </c>
      <c r="H94" s="3" t="s">
        <v>1069</v>
      </c>
      <c r="I94" s="3" t="s">
        <v>104</v>
      </c>
      <c r="J94" s="11" t="s">
        <v>1010</v>
      </c>
      <c r="K94" s="3">
        <v>10750.2450950403</v>
      </c>
      <c r="L94" s="3"/>
      <c r="M94" s="3"/>
      <c r="N94" s="3"/>
      <c r="O94" s="3" t="s">
        <v>62</v>
      </c>
      <c r="P94" s="3" t="s">
        <v>1006</v>
      </c>
      <c r="Q94" s="3" t="s">
        <v>1679</v>
      </c>
      <c r="R94" s="15">
        <f t="shared" si="3"/>
        <v>2.0360312680000567</v>
      </c>
      <c r="S94" s="43">
        <f t="shared" si="4"/>
        <v>925000</v>
      </c>
      <c r="T94" s="5">
        <f t="shared" si="5"/>
        <v>1883328.9229000525</v>
      </c>
    </row>
    <row r="95" spans="1:20" x14ac:dyDescent="0.3">
      <c r="A95" s="11" t="s">
        <v>1399</v>
      </c>
      <c r="B95" s="3" t="s">
        <v>1398</v>
      </c>
      <c r="C95" s="3" t="s">
        <v>1023</v>
      </c>
      <c r="D95" s="3" t="s">
        <v>1022</v>
      </c>
      <c r="E95" s="3" t="s">
        <v>1071</v>
      </c>
      <c r="F95" s="3" t="s">
        <v>1046</v>
      </c>
      <c r="G95" s="3" t="s">
        <v>1011</v>
      </c>
      <c r="H95" s="3" t="s">
        <v>1069</v>
      </c>
      <c r="I95" s="3" t="s">
        <v>104</v>
      </c>
      <c r="J95" s="11" t="s">
        <v>1025</v>
      </c>
      <c r="K95" s="3">
        <v>44125.581320535202</v>
      </c>
      <c r="L95" s="3"/>
      <c r="M95" s="3"/>
      <c r="N95" s="3"/>
      <c r="O95" s="3" t="s">
        <v>62</v>
      </c>
      <c r="P95" s="3" t="s">
        <v>1006</v>
      </c>
      <c r="Q95" s="3" t="s">
        <v>1679</v>
      </c>
      <c r="R95" s="15">
        <f t="shared" si="3"/>
        <v>8.3571176743437885</v>
      </c>
      <c r="S95" s="43">
        <f t="shared" si="4"/>
        <v>650000</v>
      </c>
      <c r="T95" s="5">
        <f t="shared" si="5"/>
        <v>5432126.4883234622</v>
      </c>
    </row>
    <row r="96" spans="1:20" x14ac:dyDescent="0.3">
      <c r="A96" s="11" t="s">
        <v>1397</v>
      </c>
      <c r="B96" s="3" t="s">
        <v>1396</v>
      </c>
      <c r="C96" s="3" t="s">
        <v>1034</v>
      </c>
      <c r="D96" s="3" t="s">
        <v>1014</v>
      </c>
      <c r="E96" s="3" t="s">
        <v>1071</v>
      </c>
      <c r="F96" s="3" t="s">
        <v>1012</v>
      </c>
      <c r="G96" s="3" t="s">
        <v>1011</v>
      </c>
      <c r="H96" s="3" t="s">
        <v>1069</v>
      </c>
      <c r="I96" s="3" t="s">
        <v>104</v>
      </c>
      <c r="J96" s="11" t="s">
        <v>1010</v>
      </c>
      <c r="K96" s="3">
        <v>19480.6566995227</v>
      </c>
      <c r="L96" s="3" t="s">
        <v>1107</v>
      </c>
      <c r="M96" s="3" t="s">
        <v>729</v>
      </c>
      <c r="N96" s="3"/>
      <c r="O96" s="3" t="s">
        <v>62</v>
      </c>
      <c r="P96" s="3" t="s">
        <v>1028</v>
      </c>
      <c r="Q96" s="3"/>
      <c r="R96" s="15">
        <f t="shared" si="3"/>
        <v>3.6895183143035419</v>
      </c>
      <c r="S96" s="43">
        <f t="shared" si="4"/>
        <v>925000</v>
      </c>
      <c r="T96" s="5">
        <f t="shared" si="5"/>
        <v>3412804.4407307762</v>
      </c>
    </row>
    <row r="97" spans="1:20" x14ac:dyDescent="0.3">
      <c r="A97" s="11" t="s">
        <v>1395</v>
      </c>
      <c r="B97" s="3" t="s">
        <v>1394</v>
      </c>
      <c r="C97" s="3" t="s">
        <v>1034</v>
      </c>
      <c r="D97" s="3" t="s">
        <v>1022</v>
      </c>
      <c r="E97" s="3" t="s">
        <v>1071</v>
      </c>
      <c r="F97" s="3" t="s">
        <v>1109</v>
      </c>
      <c r="G97" s="3" t="s">
        <v>1011</v>
      </c>
      <c r="H97" s="3" t="s">
        <v>1069</v>
      </c>
      <c r="I97" s="3" t="s">
        <v>104</v>
      </c>
      <c r="J97" s="11" t="s">
        <v>1025</v>
      </c>
      <c r="K97" s="3">
        <v>1725.19653480733</v>
      </c>
      <c r="L97" s="3" t="s">
        <v>295</v>
      </c>
      <c r="M97" s="3" t="s">
        <v>1393</v>
      </c>
      <c r="N97" s="3"/>
      <c r="O97" s="3" t="s">
        <v>62</v>
      </c>
      <c r="P97" s="3" t="s">
        <v>1006</v>
      </c>
      <c r="Q97" s="3"/>
      <c r="R97" s="15">
        <f t="shared" si="3"/>
        <v>0.32674176795593368</v>
      </c>
      <c r="S97" s="43">
        <f t="shared" si="4"/>
        <v>650000</v>
      </c>
      <c r="T97" s="5">
        <f t="shared" si="5"/>
        <v>212382.1491713569</v>
      </c>
    </row>
    <row r="98" spans="1:20" x14ac:dyDescent="0.3">
      <c r="A98" s="11" t="s">
        <v>1391</v>
      </c>
      <c r="B98" s="3" t="s">
        <v>231</v>
      </c>
      <c r="C98" s="3" t="s">
        <v>1034</v>
      </c>
      <c r="D98" s="3" t="s">
        <v>1022</v>
      </c>
      <c r="E98" s="3" t="s">
        <v>1392</v>
      </c>
      <c r="F98" s="3" t="s">
        <v>1012</v>
      </c>
      <c r="G98" s="3" t="s">
        <v>1033</v>
      </c>
      <c r="H98" s="3" t="s">
        <v>1392</v>
      </c>
      <c r="I98" s="3" t="s">
        <v>104</v>
      </c>
      <c r="J98" s="11" t="s">
        <v>1025</v>
      </c>
      <c r="K98" s="3">
        <v>13225.8777331806</v>
      </c>
      <c r="L98" s="3"/>
      <c r="M98" s="3"/>
      <c r="N98" s="3"/>
      <c r="O98" s="3" t="s">
        <v>62</v>
      </c>
      <c r="P98" s="3" t="s">
        <v>1028</v>
      </c>
      <c r="Q98" s="3"/>
      <c r="R98" s="15">
        <f t="shared" si="3"/>
        <v>2.5049010858296592</v>
      </c>
      <c r="S98" s="43">
        <f t="shared" si="4"/>
        <v>650000</v>
      </c>
      <c r="T98" s="5">
        <f t="shared" si="5"/>
        <v>1628185.7057892785</v>
      </c>
    </row>
    <row r="99" spans="1:20" x14ac:dyDescent="0.3">
      <c r="A99" s="11" t="s">
        <v>1390</v>
      </c>
      <c r="B99" s="3" t="s">
        <v>898</v>
      </c>
      <c r="C99" s="3" t="s">
        <v>1034</v>
      </c>
      <c r="D99" s="3" t="s">
        <v>1022</v>
      </c>
      <c r="E99" s="3" t="s">
        <v>1026</v>
      </c>
      <c r="F99" s="3" t="s">
        <v>1012</v>
      </c>
      <c r="G99" s="3" t="s">
        <v>1033</v>
      </c>
      <c r="H99" s="3" t="s">
        <v>1026</v>
      </c>
      <c r="I99" s="3" t="s">
        <v>104</v>
      </c>
      <c r="J99" s="11" t="s">
        <v>1025</v>
      </c>
      <c r="K99" s="3">
        <v>13556.262920801</v>
      </c>
      <c r="L99" s="3"/>
      <c r="M99" s="3"/>
      <c r="N99" s="3"/>
      <c r="O99" s="3" t="s">
        <v>62</v>
      </c>
      <c r="P99" s="3" t="s">
        <v>1028</v>
      </c>
      <c r="Q99" s="3"/>
      <c r="R99" s="15">
        <f t="shared" si="3"/>
        <v>2.5674740380304923</v>
      </c>
      <c r="S99" s="43">
        <f t="shared" si="4"/>
        <v>650000</v>
      </c>
      <c r="T99" s="5">
        <f t="shared" si="5"/>
        <v>1668858.12471982</v>
      </c>
    </row>
    <row r="100" spans="1:20" x14ac:dyDescent="0.3">
      <c r="A100" s="11" t="s">
        <v>1388</v>
      </c>
      <c r="B100" s="3" t="s">
        <v>1387</v>
      </c>
      <c r="C100" s="3" t="s">
        <v>1034</v>
      </c>
      <c r="D100" s="3" t="s">
        <v>1022</v>
      </c>
      <c r="E100" s="3" t="s">
        <v>1389</v>
      </c>
      <c r="F100" s="3" t="s">
        <v>1038</v>
      </c>
      <c r="G100" s="3" t="s">
        <v>1104</v>
      </c>
      <c r="H100" s="3" t="s">
        <v>1103</v>
      </c>
      <c r="I100" s="3" t="s">
        <v>39</v>
      </c>
      <c r="J100" s="11" t="s">
        <v>1019</v>
      </c>
      <c r="K100" s="3">
        <v>4358.9422262589896</v>
      </c>
      <c r="L100" s="3"/>
      <c r="M100" s="3"/>
      <c r="N100" s="3"/>
      <c r="O100" s="3" t="s">
        <v>62</v>
      </c>
      <c r="P100" s="3" t="s">
        <v>1028</v>
      </c>
      <c r="Q100" s="3" t="s">
        <v>1683</v>
      </c>
      <c r="R100" s="15">
        <f t="shared" si="3"/>
        <v>0.82555723982177831</v>
      </c>
      <c r="S100" s="43">
        <f t="shared" si="4"/>
        <v>1400000</v>
      </c>
      <c r="T100" s="5">
        <f t="shared" si="5"/>
        <v>1155780.1357504895</v>
      </c>
    </row>
    <row r="101" spans="1:20" x14ac:dyDescent="0.3">
      <c r="A101" s="11" t="s">
        <v>1386</v>
      </c>
      <c r="B101" s="3" t="s">
        <v>1101</v>
      </c>
      <c r="C101" s="3" t="s">
        <v>1034</v>
      </c>
      <c r="D101" s="3" t="s">
        <v>1014</v>
      </c>
      <c r="E101" s="3" t="s">
        <v>1103</v>
      </c>
      <c r="F101" s="3" t="s">
        <v>1038</v>
      </c>
      <c r="G101" s="3" t="s">
        <v>1104</v>
      </c>
      <c r="H101" s="3" t="s">
        <v>1103</v>
      </c>
      <c r="I101" s="3" t="s">
        <v>39</v>
      </c>
      <c r="J101" s="11" t="s">
        <v>1010</v>
      </c>
      <c r="K101" s="3">
        <v>3617.0306477446402</v>
      </c>
      <c r="L101" s="3" t="s">
        <v>52</v>
      </c>
      <c r="M101" s="3" t="s">
        <v>326</v>
      </c>
      <c r="N101" s="3"/>
      <c r="O101" s="3" t="s">
        <v>845</v>
      </c>
      <c r="P101" s="3" t="s">
        <v>1028</v>
      </c>
      <c r="Q101" s="3" t="s">
        <v>1683</v>
      </c>
      <c r="R101" s="15">
        <f t="shared" si="3"/>
        <v>0.68504368328496978</v>
      </c>
      <c r="S101" s="43">
        <f t="shared" si="4"/>
        <v>925000</v>
      </c>
      <c r="T101" s="5">
        <f t="shared" si="5"/>
        <v>633665.40703859704</v>
      </c>
    </row>
    <row r="102" spans="1:20" x14ac:dyDescent="0.3">
      <c r="A102" s="11" t="s">
        <v>1385</v>
      </c>
      <c r="B102" s="3" t="s">
        <v>1384</v>
      </c>
      <c r="C102" s="3" t="s">
        <v>1034</v>
      </c>
      <c r="D102" s="3" t="s">
        <v>1022</v>
      </c>
      <c r="E102" s="3" t="s">
        <v>1103</v>
      </c>
      <c r="F102" s="3" t="s">
        <v>1038</v>
      </c>
      <c r="G102" s="3" t="s">
        <v>1104</v>
      </c>
      <c r="H102" s="3" t="s">
        <v>1103</v>
      </c>
      <c r="I102" s="3" t="s">
        <v>39</v>
      </c>
      <c r="J102" s="11" t="s">
        <v>1019</v>
      </c>
      <c r="K102" s="3">
        <v>1599.10238724793</v>
      </c>
      <c r="L102" s="3" t="s">
        <v>326</v>
      </c>
      <c r="M102" s="3" t="s">
        <v>1383</v>
      </c>
      <c r="N102" s="3"/>
      <c r="O102" s="3" t="s">
        <v>845</v>
      </c>
      <c r="P102" s="3" t="s">
        <v>1006</v>
      </c>
      <c r="Q102" s="3" t="s">
        <v>1683</v>
      </c>
      <c r="R102" s="15">
        <f t="shared" si="3"/>
        <v>0.30286030061513824</v>
      </c>
      <c r="S102" s="43">
        <f t="shared" si="4"/>
        <v>1400000</v>
      </c>
      <c r="T102" s="5">
        <f t="shared" si="5"/>
        <v>424004.42086119356</v>
      </c>
    </row>
    <row r="103" spans="1:20" x14ac:dyDescent="0.3">
      <c r="A103" s="11" t="s">
        <v>1382</v>
      </c>
      <c r="B103" s="3" t="s">
        <v>1381</v>
      </c>
      <c r="C103" s="3" t="s">
        <v>1034</v>
      </c>
      <c r="D103" s="3" t="s">
        <v>1022</v>
      </c>
      <c r="E103" s="3" t="s">
        <v>1103</v>
      </c>
      <c r="F103" s="3" t="s">
        <v>1038</v>
      </c>
      <c r="G103" s="3" t="s">
        <v>1104</v>
      </c>
      <c r="H103" s="3" t="s">
        <v>1103</v>
      </c>
      <c r="I103" s="3" t="s">
        <v>39</v>
      </c>
      <c r="J103" s="11" t="s">
        <v>1019</v>
      </c>
      <c r="K103" s="3">
        <v>1496.31551371661</v>
      </c>
      <c r="L103" s="3" t="s">
        <v>1380</v>
      </c>
      <c r="M103" s="3" t="s">
        <v>1379</v>
      </c>
      <c r="N103" s="3"/>
      <c r="O103" s="3" t="s">
        <v>845</v>
      </c>
      <c r="P103" s="3" t="s">
        <v>1006</v>
      </c>
      <c r="Q103" s="3" t="s">
        <v>1683</v>
      </c>
      <c r="R103" s="15">
        <f t="shared" si="3"/>
        <v>0.28339308971905491</v>
      </c>
      <c r="S103" s="43">
        <f t="shared" si="4"/>
        <v>1400000</v>
      </c>
      <c r="T103" s="5">
        <f t="shared" si="5"/>
        <v>396750.32560667687</v>
      </c>
    </row>
    <row r="104" spans="1:20" x14ac:dyDescent="0.3">
      <c r="A104" s="11" t="s">
        <v>1378</v>
      </c>
      <c r="B104" s="3" t="s">
        <v>1374</v>
      </c>
      <c r="C104" s="3" t="s">
        <v>1027</v>
      </c>
      <c r="D104" s="3" t="s">
        <v>1022</v>
      </c>
      <c r="E104" s="3" t="s">
        <v>1374</v>
      </c>
      <c r="F104" s="3" t="s">
        <v>1126</v>
      </c>
      <c r="G104" s="3" t="s">
        <v>1376</v>
      </c>
      <c r="H104" s="3" t="s">
        <v>1374</v>
      </c>
      <c r="I104" s="3" t="s">
        <v>39</v>
      </c>
      <c r="J104" s="11" t="s">
        <v>1025</v>
      </c>
      <c r="K104" s="3">
        <v>88988.251593035806</v>
      </c>
      <c r="L104" s="3"/>
      <c r="M104" s="3"/>
      <c r="N104" s="3"/>
      <c r="O104" s="3" t="s">
        <v>32</v>
      </c>
      <c r="P104" s="3" t="s">
        <v>1028</v>
      </c>
      <c r="Q104" s="3"/>
      <c r="R104" s="15">
        <f t="shared" si="3"/>
        <v>16.853835528984053</v>
      </c>
      <c r="S104" s="43">
        <f t="shared" si="4"/>
        <v>650000</v>
      </c>
      <c r="T104" s="5">
        <f t="shared" si="5"/>
        <v>10954993.093839634</v>
      </c>
    </row>
    <row r="105" spans="1:20" x14ac:dyDescent="0.3">
      <c r="A105" s="11" t="s">
        <v>1377</v>
      </c>
      <c r="B105" s="3" t="s">
        <v>1374</v>
      </c>
      <c r="C105" s="3" t="s">
        <v>1027</v>
      </c>
      <c r="D105" s="3" t="s">
        <v>1022</v>
      </c>
      <c r="E105" s="3" t="s">
        <v>1374</v>
      </c>
      <c r="F105" s="3" t="s">
        <v>1126</v>
      </c>
      <c r="G105" s="3" t="s">
        <v>1376</v>
      </c>
      <c r="H105" s="3" t="s">
        <v>1374</v>
      </c>
      <c r="I105" s="3" t="s">
        <v>39</v>
      </c>
      <c r="J105" s="11" t="s">
        <v>1025</v>
      </c>
      <c r="K105" s="3">
        <v>27183.913787269001</v>
      </c>
      <c r="L105" s="3"/>
      <c r="M105" s="3"/>
      <c r="N105" s="3"/>
      <c r="O105" s="3" t="s">
        <v>32</v>
      </c>
      <c r="P105" s="3" t="s">
        <v>1028</v>
      </c>
      <c r="Q105" s="3" t="s">
        <v>1684</v>
      </c>
      <c r="R105" s="15">
        <f t="shared" si="3"/>
        <v>5.1484685203160989</v>
      </c>
      <c r="S105" s="43">
        <f t="shared" si="4"/>
        <v>650000</v>
      </c>
      <c r="T105" s="5">
        <f t="shared" si="5"/>
        <v>3346504.5382054644</v>
      </c>
    </row>
    <row r="106" spans="1:20" x14ac:dyDescent="0.3">
      <c r="A106" s="11" t="s">
        <v>1375</v>
      </c>
      <c r="B106" s="3" t="s">
        <v>1374</v>
      </c>
      <c r="C106" s="3" t="s">
        <v>1027</v>
      </c>
      <c r="D106" s="3" t="s">
        <v>1014</v>
      </c>
      <c r="E106" s="3" t="s">
        <v>1374</v>
      </c>
      <c r="F106" s="3" t="s">
        <v>1095</v>
      </c>
      <c r="G106" s="3" t="s">
        <v>1376</v>
      </c>
      <c r="H106" s="3" t="s">
        <v>1374</v>
      </c>
      <c r="I106" s="3" t="s">
        <v>39</v>
      </c>
      <c r="J106" s="11" t="s">
        <v>1010</v>
      </c>
      <c r="K106" s="3">
        <v>10650.240546270101</v>
      </c>
      <c r="L106" s="3"/>
      <c r="M106" s="3"/>
      <c r="N106" s="3" t="s">
        <v>1756</v>
      </c>
      <c r="O106" s="3" t="s">
        <v>32</v>
      </c>
      <c r="P106" s="3" t="s">
        <v>1028</v>
      </c>
      <c r="Q106" s="3" t="s">
        <v>1684</v>
      </c>
      <c r="R106" s="15">
        <f t="shared" si="3"/>
        <v>2.0170910125511554</v>
      </c>
      <c r="S106" s="43">
        <f t="shared" si="4"/>
        <v>925000</v>
      </c>
      <c r="T106" s="5">
        <f t="shared" si="5"/>
        <v>1865809.1866098188</v>
      </c>
    </row>
    <row r="107" spans="1:20" x14ac:dyDescent="0.3">
      <c r="A107" s="11" t="s">
        <v>1373</v>
      </c>
      <c r="B107" s="3" t="s">
        <v>326</v>
      </c>
      <c r="C107" s="3" t="s">
        <v>1023</v>
      </c>
      <c r="D107" s="3" t="s">
        <v>1022</v>
      </c>
      <c r="E107" s="3" t="s">
        <v>1086</v>
      </c>
      <c r="F107" s="3" t="s">
        <v>1060</v>
      </c>
      <c r="G107" s="3" t="s">
        <v>1011</v>
      </c>
      <c r="H107" s="3" t="s">
        <v>1086</v>
      </c>
      <c r="I107" s="3" t="s">
        <v>104</v>
      </c>
      <c r="J107" s="11" t="s">
        <v>1019</v>
      </c>
      <c r="K107" s="3">
        <v>8999.0620462611696</v>
      </c>
      <c r="L107" s="3"/>
      <c r="M107" s="3"/>
      <c r="N107" s="3"/>
      <c r="O107" s="3" t="s">
        <v>62</v>
      </c>
      <c r="P107" s="3" t="s">
        <v>1006</v>
      </c>
      <c r="Q107" s="3" t="s">
        <v>1623</v>
      </c>
      <c r="R107" s="15">
        <f t="shared" si="3"/>
        <v>1.7043678117918881</v>
      </c>
      <c r="S107" s="43">
        <f t="shared" si="4"/>
        <v>1400000</v>
      </c>
      <c r="T107" s="5">
        <f t="shared" si="5"/>
        <v>2386114.9365086434</v>
      </c>
    </row>
    <row r="108" spans="1:20" x14ac:dyDescent="0.3">
      <c r="A108" s="11" t="s">
        <v>1372</v>
      </c>
      <c r="B108" s="3" t="s">
        <v>326</v>
      </c>
      <c r="C108" s="3" t="s">
        <v>1023</v>
      </c>
      <c r="D108" s="3" t="s">
        <v>1014</v>
      </c>
      <c r="E108" s="3" t="s">
        <v>1086</v>
      </c>
      <c r="F108" s="3" t="s">
        <v>1126</v>
      </c>
      <c r="G108" s="3" t="s">
        <v>1011</v>
      </c>
      <c r="H108" s="3" t="s">
        <v>1086</v>
      </c>
      <c r="I108" s="3" t="s">
        <v>39</v>
      </c>
      <c r="J108" s="11" t="s">
        <v>1010</v>
      </c>
      <c r="K108" s="3">
        <v>25861.589843741502</v>
      </c>
      <c r="L108" s="3"/>
      <c r="M108" s="3"/>
      <c r="N108" s="3"/>
      <c r="O108" s="3" t="s">
        <v>62</v>
      </c>
      <c r="P108" s="3" t="s">
        <v>1006</v>
      </c>
      <c r="Q108" s="3"/>
      <c r="R108" s="15">
        <f t="shared" si="3"/>
        <v>4.8980283794964965</v>
      </c>
      <c r="S108" s="43">
        <f t="shared" si="4"/>
        <v>925000</v>
      </c>
      <c r="T108" s="5">
        <f t="shared" si="5"/>
        <v>4530676.2510342589</v>
      </c>
    </row>
    <row r="109" spans="1:20" x14ac:dyDescent="0.3">
      <c r="A109" s="11" t="s">
        <v>1371</v>
      </c>
      <c r="B109" s="3" t="s">
        <v>326</v>
      </c>
      <c r="C109" s="3" t="s">
        <v>1023</v>
      </c>
      <c r="D109" s="3" t="s">
        <v>1022</v>
      </c>
      <c r="E109" s="3" t="s">
        <v>1086</v>
      </c>
      <c r="F109" s="3" t="s">
        <v>1126</v>
      </c>
      <c r="G109" s="3" t="s">
        <v>1011</v>
      </c>
      <c r="H109" s="3" t="s">
        <v>1086</v>
      </c>
      <c r="I109" s="3" t="s">
        <v>104</v>
      </c>
      <c r="J109" s="11" t="s">
        <v>1025</v>
      </c>
      <c r="K109" s="3">
        <v>15401.4019425305</v>
      </c>
      <c r="L109" s="3"/>
      <c r="M109" s="3"/>
      <c r="N109" s="3"/>
      <c r="O109" s="3" t="s">
        <v>62</v>
      </c>
      <c r="P109" s="3" t="s">
        <v>1006</v>
      </c>
      <c r="Q109" s="3"/>
      <c r="R109" s="15">
        <f t="shared" si="3"/>
        <v>2.9169321860853219</v>
      </c>
      <c r="S109" s="43">
        <f t="shared" si="4"/>
        <v>650000</v>
      </c>
      <c r="T109" s="5">
        <f t="shared" si="5"/>
        <v>1896005.9209554591</v>
      </c>
    </row>
    <row r="110" spans="1:20" x14ac:dyDescent="0.3">
      <c r="A110" s="11" t="s">
        <v>1370</v>
      </c>
      <c r="B110" s="3" t="s">
        <v>1369</v>
      </c>
      <c r="C110" s="3" t="s">
        <v>1023</v>
      </c>
      <c r="D110" s="3" t="s">
        <v>1022</v>
      </c>
      <c r="E110" s="3" t="s">
        <v>1086</v>
      </c>
      <c r="F110" s="3" t="s">
        <v>1046</v>
      </c>
      <c r="G110" s="3" t="s">
        <v>1011</v>
      </c>
      <c r="H110" s="3" t="s">
        <v>1086</v>
      </c>
      <c r="I110" s="3" t="s">
        <v>39</v>
      </c>
      <c r="J110" s="11" t="s">
        <v>1025</v>
      </c>
      <c r="K110" s="3">
        <v>9673.0974595657408</v>
      </c>
      <c r="L110" s="3" t="s">
        <v>1368</v>
      </c>
      <c r="M110" s="3" t="s">
        <v>1083</v>
      </c>
      <c r="N110" s="3"/>
      <c r="O110" s="3" t="s">
        <v>62</v>
      </c>
      <c r="P110" s="3" t="s">
        <v>1028</v>
      </c>
      <c r="Q110" s="3" t="s">
        <v>1682</v>
      </c>
      <c r="R110" s="15">
        <f t="shared" si="3"/>
        <v>1.8320260340086629</v>
      </c>
      <c r="S110" s="43">
        <f t="shared" si="4"/>
        <v>650000</v>
      </c>
      <c r="T110" s="5">
        <f t="shared" si="5"/>
        <v>1190816.9221056309</v>
      </c>
    </row>
    <row r="111" spans="1:20" x14ac:dyDescent="0.3">
      <c r="A111" s="11" t="s">
        <v>1367</v>
      </c>
      <c r="B111" s="3" t="s">
        <v>1366</v>
      </c>
      <c r="C111" s="3" t="s">
        <v>1023</v>
      </c>
      <c r="D111" s="3" t="s">
        <v>1022</v>
      </c>
      <c r="E111" s="3" t="s">
        <v>1086</v>
      </c>
      <c r="F111" s="3" t="s">
        <v>1046</v>
      </c>
      <c r="G111" s="3" t="s">
        <v>1011</v>
      </c>
      <c r="H111" s="3" t="s">
        <v>1086</v>
      </c>
      <c r="I111" s="3" t="s">
        <v>88</v>
      </c>
      <c r="J111" s="11" t="s">
        <v>1019</v>
      </c>
      <c r="K111" s="3">
        <v>12728.8909498544</v>
      </c>
      <c r="L111" s="3"/>
      <c r="M111" s="3"/>
      <c r="N111" s="3"/>
      <c r="O111" s="3" t="s">
        <v>32</v>
      </c>
      <c r="P111" s="3" t="s">
        <v>1028</v>
      </c>
      <c r="Q111" s="3" t="s">
        <v>1679</v>
      </c>
      <c r="R111" s="15">
        <f t="shared" si="3"/>
        <v>2.4107748011087877</v>
      </c>
      <c r="S111" s="43">
        <f t="shared" si="4"/>
        <v>1400000</v>
      </c>
      <c r="T111" s="5">
        <f t="shared" si="5"/>
        <v>3375084.7215523026</v>
      </c>
    </row>
    <row r="112" spans="1:20" x14ac:dyDescent="0.3">
      <c r="A112" s="11" t="s">
        <v>1364</v>
      </c>
      <c r="B112" s="3" t="s">
        <v>1363</v>
      </c>
      <c r="C112" s="3" t="s">
        <v>1015</v>
      </c>
      <c r="D112" s="3" t="s">
        <v>1014</v>
      </c>
      <c r="E112" s="3" t="s">
        <v>1365</v>
      </c>
      <c r="F112" s="3" t="s">
        <v>1095</v>
      </c>
      <c r="G112" s="3" t="s">
        <v>1011</v>
      </c>
      <c r="H112" s="3" t="s">
        <v>1365</v>
      </c>
      <c r="I112" s="3" t="s">
        <v>88</v>
      </c>
      <c r="J112" s="11" t="s">
        <v>1010</v>
      </c>
      <c r="K112" s="3">
        <v>10450.5418653331</v>
      </c>
      <c r="L112" s="3" t="s">
        <v>644</v>
      </c>
      <c r="M112" s="3" t="s">
        <v>1362</v>
      </c>
      <c r="N112" s="3"/>
      <c r="O112" s="3" t="s">
        <v>62</v>
      </c>
      <c r="P112" s="3" t="s">
        <v>1028</v>
      </c>
      <c r="Q112" s="3" t="s">
        <v>1684</v>
      </c>
      <c r="R112" s="15">
        <f t="shared" si="3"/>
        <v>1.9792692926767235</v>
      </c>
      <c r="S112" s="43">
        <f t="shared" si="4"/>
        <v>925000</v>
      </c>
      <c r="T112" s="5">
        <f t="shared" si="5"/>
        <v>1830824.0957259692</v>
      </c>
    </row>
    <row r="113" spans="1:20" x14ac:dyDescent="0.3">
      <c r="A113" s="11" t="s">
        <v>1361</v>
      </c>
      <c r="B113" s="3" t="s">
        <v>68</v>
      </c>
      <c r="C113" s="3" t="s">
        <v>1023</v>
      </c>
      <c r="D113" s="3" t="s">
        <v>1014</v>
      </c>
      <c r="E113" s="3" t="s">
        <v>1211</v>
      </c>
      <c r="F113" s="3" t="s">
        <v>1109</v>
      </c>
      <c r="G113" s="3" t="s">
        <v>1109</v>
      </c>
      <c r="H113" s="3" t="s">
        <v>1211</v>
      </c>
      <c r="I113" s="3" t="s">
        <v>39</v>
      </c>
      <c r="J113" s="11" t="s">
        <v>1010</v>
      </c>
      <c r="K113" s="3">
        <v>4980.0237831632303</v>
      </c>
      <c r="L113" s="3" t="s">
        <v>1360</v>
      </c>
      <c r="M113" s="3" t="s">
        <v>866</v>
      </c>
      <c r="N113" s="3"/>
      <c r="O113" s="3" t="s">
        <v>62</v>
      </c>
      <c r="P113" s="3" t="s">
        <v>1028</v>
      </c>
      <c r="Q113" s="3" t="s">
        <v>1680</v>
      </c>
      <c r="R113" s="15">
        <f t="shared" si="3"/>
        <v>0.94318632256879364</v>
      </c>
      <c r="S113" s="43">
        <f t="shared" si="4"/>
        <v>925000</v>
      </c>
      <c r="T113" s="5">
        <f t="shared" si="5"/>
        <v>872447.34837613418</v>
      </c>
    </row>
    <row r="114" spans="1:20" x14ac:dyDescent="0.3">
      <c r="A114" s="11" t="s">
        <v>1359</v>
      </c>
      <c r="B114" s="3" t="s">
        <v>866</v>
      </c>
      <c r="C114" s="3" t="s">
        <v>1023</v>
      </c>
      <c r="D114" s="3" t="s">
        <v>1014</v>
      </c>
      <c r="E114" s="3" t="s">
        <v>1211</v>
      </c>
      <c r="F114" s="3" t="s">
        <v>1109</v>
      </c>
      <c r="G114" s="3" t="s">
        <v>1109</v>
      </c>
      <c r="H114" s="3" t="s">
        <v>1211</v>
      </c>
      <c r="I114" s="3" t="s">
        <v>104</v>
      </c>
      <c r="J114" s="11" t="s">
        <v>1019</v>
      </c>
      <c r="K114" s="3">
        <v>19744.7692975959</v>
      </c>
      <c r="L114" s="3"/>
      <c r="M114" s="3"/>
      <c r="N114" s="3"/>
      <c r="O114" s="3" t="s">
        <v>62</v>
      </c>
      <c r="P114" s="3" t="s">
        <v>1028</v>
      </c>
      <c r="Q114" s="3" t="s">
        <v>1680</v>
      </c>
      <c r="R114" s="15">
        <f t="shared" si="3"/>
        <v>3.7395396396961931</v>
      </c>
      <c r="S114" s="43">
        <f t="shared" si="4"/>
        <v>1400000</v>
      </c>
      <c r="T114" s="5">
        <f t="shared" si="5"/>
        <v>5235355.4955746699</v>
      </c>
    </row>
    <row r="115" spans="1:20" x14ac:dyDescent="0.3">
      <c r="A115" s="11" t="s">
        <v>1356</v>
      </c>
      <c r="B115" s="3" t="s">
        <v>1355</v>
      </c>
      <c r="C115" s="3" t="s">
        <v>1023</v>
      </c>
      <c r="D115" s="3" t="s">
        <v>1022</v>
      </c>
      <c r="E115" s="3" t="s">
        <v>1357</v>
      </c>
      <c r="F115" s="3" t="s">
        <v>1242</v>
      </c>
      <c r="G115" s="3" t="s">
        <v>1358</v>
      </c>
      <c r="H115" s="3" t="s">
        <v>1357</v>
      </c>
      <c r="I115" s="3" t="s">
        <v>39</v>
      </c>
      <c r="J115" s="11" t="s">
        <v>1019</v>
      </c>
      <c r="K115" s="3">
        <v>5654.0897194435502</v>
      </c>
      <c r="L115" s="3"/>
      <c r="M115" s="3"/>
      <c r="N115" s="3"/>
      <c r="O115" s="3" t="s">
        <v>62</v>
      </c>
      <c r="P115" s="3" t="s">
        <v>1006</v>
      </c>
      <c r="Q115" s="22" t="s">
        <v>755</v>
      </c>
      <c r="R115" s="15">
        <f t="shared" si="3"/>
        <v>1.0708503256521875</v>
      </c>
      <c r="S115" s="43">
        <f t="shared" si="4"/>
        <v>1400000</v>
      </c>
      <c r="T115" s="5">
        <f t="shared" si="5"/>
        <v>1499190.4559130624</v>
      </c>
    </row>
    <row r="116" spans="1:20" x14ac:dyDescent="0.3">
      <c r="A116" s="11" t="s">
        <v>1354</v>
      </c>
      <c r="B116" s="3" t="s">
        <v>1353</v>
      </c>
      <c r="C116" s="3" t="s">
        <v>1023</v>
      </c>
      <c r="D116" s="3" t="s">
        <v>1022</v>
      </c>
      <c r="E116" s="3" t="s">
        <v>1196</v>
      </c>
      <c r="F116" s="3" t="s">
        <v>1126</v>
      </c>
      <c r="G116" s="3" t="s">
        <v>1197</v>
      </c>
      <c r="H116" s="3" t="s">
        <v>1196</v>
      </c>
      <c r="I116" s="3" t="s">
        <v>104</v>
      </c>
      <c r="J116" s="11" t="s">
        <v>1025</v>
      </c>
      <c r="K116" s="3">
        <v>16863.329665848702</v>
      </c>
      <c r="L116" s="3"/>
      <c r="M116" s="3"/>
      <c r="N116" s="3"/>
      <c r="O116" s="3" t="s">
        <v>62</v>
      </c>
      <c r="P116" s="3" t="s">
        <v>1006</v>
      </c>
      <c r="Q116" s="3"/>
      <c r="R116" s="15">
        <f t="shared" si="3"/>
        <v>3.193812436713769</v>
      </c>
      <c r="S116" s="43">
        <f t="shared" si="4"/>
        <v>650000</v>
      </c>
      <c r="T116" s="5">
        <f t="shared" si="5"/>
        <v>2075978.0838639499</v>
      </c>
    </row>
    <row r="117" spans="1:20" x14ac:dyDescent="0.3">
      <c r="A117" s="11" t="s">
        <v>1352</v>
      </c>
      <c r="B117" s="3" t="s">
        <v>1350</v>
      </c>
      <c r="C117" s="3" t="s">
        <v>1023</v>
      </c>
      <c r="D117" s="3" t="s">
        <v>1022</v>
      </c>
      <c r="E117" s="3" t="s">
        <v>1196</v>
      </c>
      <c r="F117" s="3" t="s">
        <v>1198</v>
      </c>
      <c r="G117" s="3" t="s">
        <v>1197</v>
      </c>
      <c r="H117" s="3" t="s">
        <v>1196</v>
      </c>
      <c r="I117" s="3" t="s">
        <v>104</v>
      </c>
      <c r="J117" s="11" t="s">
        <v>1025</v>
      </c>
      <c r="K117" s="3">
        <v>6353.4423487414097</v>
      </c>
      <c r="L117" s="3"/>
      <c r="M117" s="3"/>
      <c r="N117" s="3"/>
      <c r="O117" s="3" t="s">
        <v>845</v>
      </c>
      <c r="P117" s="3" t="s">
        <v>1006</v>
      </c>
      <c r="Q117" s="3" t="s">
        <v>1624</v>
      </c>
      <c r="R117" s="15">
        <f t="shared" si="3"/>
        <v>1.2033034751404186</v>
      </c>
      <c r="S117" s="43">
        <f t="shared" si="4"/>
        <v>650000</v>
      </c>
      <c r="T117" s="5">
        <f t="shared" si="5"/>
        <v>782147.25884127209</v>
      </c>
    </row>
    <row r="118" spans="1:20" x14ac:dyDescent="0.3">
      <c r="A118" s="11" t="s">
        <v>1351</v>
      </c>
      <c r="B118" s="3" t="s">
        <v>1350</v>
      </c>
      <c r="C118" s="3" t="s">
        <v>1023</v>
      </c>
      <c r="D118" s="3" t="s">
        <v>1022</v>
      </c>
      <c r="E118" s="3" t="s">
        <v>1196</v>
      </c>
      <c r="F118" s="3" t="s">
        <v>1198</v>
      </c>
      <c r="G118" s="3" t="s">
        <v>1197</v>
      </c>
      <c r="H118" s="3" t="s">
        <v>1196</v>
      </c>
      <c r="I118" s="3" t="s">
        <v>104</v>
      </c>
      <c r="J118" s="11" t="s">
        <v>1025</v>
      </c>
      <c r="K118" s="3">
        <v>23848.181033622499</v>
      </c>
      <c r="L118" s="3"/>
      <c r="M118" s="3"/>
      <c r="N118" s="3"/>
      <c r="O118" s="3" t="s">
        <v>845</v>
      </c>
      <c r="P118" s="3" t="s">
        <v>1006</v>
      </c>
      <c r="Q118" s="3" t="s">
        <v>1624</v>
      </c>
      <c r="R118" s="15">
        <f t="shared" si="3"/>
        <v>4.5167009533375948</v>
      </c>
      <c r="S118" s="43">
        <f t="shared" si="4"/>
        <v>650000</v>
      </c>
      <c r="T118" s="5">
        <f t="shared" si="5"/>
        <v>2935855.6196694365</v>
      </c>
    </row>
    <row r="119" spans="1:20" x14ac:dyDescent="0.3">
      <c r="A119" s="11" t="s">
        <v>1349</v>
      </c>
      <c r="B119" s="3" t="s">
        <v>476</v>
      </c>
      <c r="C119" s="3" t="s">
        <v>1023</v>
      </c>
      <c r="D119" s="3" t="s">
        <v>1022</v>
      </c>
      <c r="E119" s="3" t="s">
        <v>1196</v>
      </c>
      <c r="F119" s="3" t="s">
        <v>1198</v>
      </c>
      <c r="G119" s="3" t="s">
        <v>1197</v>
      </c>
      <c r="H119" s="3" t="s">
        <v>1196</v>
      </c>
      <c r="I119" s="3" t="s">
        <v>104</v>
      </c>
      <c r="J119" s="11" t="s">
        <v>1025</v>
      </c>
      <c r="K119" s="3">
        <v>14979.671410958401</v>
      </c>
      <c r="L119" s="3" t="s">
        <v>1348</v>
      </c>
      <c r="M119" s="3" t="s">
        <v>1347</v>
      </c>
      <c r="N119" s="3"/>
      <c r="O119" s="3" t="s">
        <v>62</v>
      </c>
      <c r="P119" s="3" t="s">
        <v>1028</v>
      </c>
      <c r="Q119" s="3" t="s">
        <v>1624</v>
      </c>
      <c r="R119" s="15">
        <f t="shared" si="3"/>
        <v>2.837058979348182</v>
      </c>
      <c r="S119" s="43">
        <f t="shared" si="4"/>
        <v>650000</v>
      </c>
      <c r="T119" s="5">
        <f t="shared" si="5"/>
        <v>1844088.3365763184</v>
      </c>
    </row>
    <row r="120" spans="1:20" x14ac:dyDescent="0.3">
      <c r="A120" s="11" t="s">
        <v>1346</v>
      </c>
      <c r="B120" s="3" t="s">
        <v>1345</v>
      </c>
      <c r="C120" s="3" t="s">
        <v>1023</v>
      </c>
      <c r="D120" s="3" t="s">
        <v>1022</v>
      </c>
      <c r="E120" s="3" t="s">
        <v>1196</v>
      </c>
      <c r="F120" s="3" t="s">
        <v>1198</v>
      </c>
      <c r="G120" s="3" t="s">
        <v>1197</v>
      </c>
      <c r="H120" s="3" t="s">
        <v>1196</v>
      </c>
      <c r="I120" s="3" t="s">
        <v>39</v>
      </c>
      <c r="J120" s="11" t="s">
        <v>1025</v>
      </c>
      <c r="K120" s="3">
        <v>3506.3634382026798</v>
      </c>
      <c r="L120" s="3"/>
      <c r="M120" s="3"/>
      <c r="N120" s="3"/>
      <c r="O120" s="3" t="s">
        <v>845</v>
      </c>
      <c r="P120" s="3" t="s">
        <v>1006</v>
      </c>
      <c r="Q120" s="3" t="s">
        <v>1624</v>
      </c>
      <c r="R120" s="15">
        <f t="shared" si="3"/>
        <v>0.66408398450808326</v>
      </c>
      <c r="S120" s="43">
        <f t="shared" si="4"/>
        <v>650000</v>
      </c>
      <c r="T120" s="5">
        <f t="shared" si="5"/>
        <v>431654.58993025409</v>
      </c>
    </row>
    <row r="121" spans="1:20" x14ac:dyDescent="0.3">
      <c r="A121" s="11" t="s">
        <v>1344</v>
      </c>
      <c r="B121" s="3" t="s">
        <v>476</v>
      </c>
      <c r="C121" s="3" t="s">
        <v>1023</v>
      </c>
      <c r="D121" s="3" t="s">
        <v>1022</v>
      </c>
      <c r="E121" s="3" t="s">
        <v>1196</v>
      </c>
      <c r="F121" s="3" t="s">
        <v>1198</v>
      </c>
      <c r="G121" s="3" t="s">
        <v>1197</v>
      </c>
      <c r="H121" s="3" t="s">
        <v>1196</v>
      </c>
      <c r="I121" s="3" t="s">
        <v>104</v>
      </c>
      <c r="J121" s="11" t="s">
        <v>1025</v>
      </c>
      <c r="K121" s="3">
        <v>22978.2748900724</v>
      </c>
      <c r="L121" s="3"/>
      <c r="M121" s="3"/>
      <c r="N121" s="3"/>
      <c r="O121" s="3" t="s">
        <v>845</v>
      </c>
      <c r="P121" s="3" t="s">
        <v>1006</v>
      </c>
      <c r="Q121" s="3" t="s">
        <v>1624</v>
      </c>
      <c r="R121" s="15">
        <f t="shared" si="3"/>
        <v>4.3519460019076517</v>
      </c>
      <c r="S121" s="43">
        <f t="shared" si="4"/>
        <v>650000</v>
      </c>
      <c r="T121" s="5">
        <f t="shared" si="5"/>
        <v>2828764.9012399735</v>
      </c>
    </row>
    <row r="122" spans="1:20" x14ac:dyDescent="0.3">
      <c r="A122" s="11" t="s">
        <v>1343</v>
      </c>
      <c r="B122" s="3" t="s">
        <v>1342</v>
      </c>
      <c r="C122" s="3" t="s">
        <v>1023</v>
      </c>
      <c r="D122" s="3" t="s">
        <v>1022</v>
      </c>
      <c r="E122" s="3" t="s">
        <v>1196</v>
      </c>
      <c r="F122" s="3" t="s">
        <v>1198</v>
      </c>
      <c r="G122" s="3" t="s">
        <v>1197</v>
      </c>
      <c r="H122" s="3" t="s">
        <v>1196</v>
      </c>
      <c r="I122" s="3" t="s">
        <v>104</v>
      </c>
      <c r="J122" s="11" t="s">
        <v>1019</v>
      </c>
      <c r="K122" s="3">
        <v>4111.63631288751</v>
      </c>
      <c r="L122" s="3"/>
      <c r="M122" s="3"/>
      <c r="N122" s="3"/>
      <c r="O122" s="3" t="s">
        <v>62</v>
      </c>
      <c r="P122" s="3" t="s">
        <v>1028</v>
      </c>
      <c r="Q122" s="3" t="s">
        <v>1624</v>
      </c>
      <c r="R122" s="15">
        <f t="shared" si="3"/>
        <v>0.77871899865293748</v>
      </c>
      <c r="S122" s="43">
        <f t="shared" si="4"/>
        <v>1400000</v>
      </c>
      <c r="T122" s="5">
        <f t="shared" si="5"/>
        <v>1090206.5981141124</v>
      </c>
    </row>
    <row r="123" spans="1:20" x14ac:dyDescent="0.3">
      <c r="A123" s="11" t="s">
        <v>1341</v>
      </c>
      <c r="B123" s="3" t="s">
        <v>476</v>
      </c>
      <c r="C123" s="3" t="s">
        <v>1023</v>
      </c>
      <c r="D123" s="3" t="s">
        <v>1022</v>
      </c>
      <c r="E123" s="3" t="s">
        <v>1196</v>
      </c>
      <c r="F123" s="3" t="s">
        <v>1198</v>
      </c>
      <c r="G123" s="3" t="s">
        <v>1197</v>
      </c>
      <c r="H123" s="3" t="s">
        <v>1196</v>
      </c>
      <c r="I123" s="3" t="s">
        <v>104</v>
      </c>
      <c r="J123" s="11" t="s">
        <v>1025</v>
      </c>
      <c r="K123" s="3">
        <v>9425.3470724543495</v>
      </c>
      <c r="L123" s="3"/>
      <c r="M123" s="3"/>
      <c r="N123" s="3"/>
      <c r="O123" s="3" t="s">
        <v>845</v>
      </c>
      <c r="P123" s="3" t="s">
        <v>1006</v>
      </c>
      <c r="Q123" s="3" t="s">
        <v>1624</v>
      </c>
      <c r="R123" s="15">
        <f t="shared" si="3"/>
        <v>1.7851036122072632</v>
      </c>
      <c r="S123" s="43">
        <f t="shared" si="4"/>
        <v>650000</v>
      </c>
      <c r="T123" s="5">
        <f t="shared" si="5"/>
        <v>1160317.347934721</v>
      </c>
    </row>
    <row r="124" spans="1:20" x14ac:dyDescent="0.3">
      <c r="A124" s="11" t="s">
        <v>1340</v>
      </c>
      <c r="B124" s="3" t="s">
        <v>1339</v>
      </c>
      <c r="C124" s="3" t="s">
        <v>1023</v>
      </c>
      <c r="D124" s="3" t="s">
        <v>1022</v>
      </c>
      <c r="E124" s="3" t="s">
        <v>1196</v>
      </c>
      <c r="F124" s="3" t="s">
        <v>1198</v>
      </c>
      <c r="G124" s="3" t="s">
        <v>1197</v>
      </c>
      <c r="H124" s="3" t="s">
        <v>1196</v>
      </c>
      <c r="I124" s="3" t="s">
        <v>104</v>
      </c>
      <c r="J124" s="11" t="s">
        <v>1025</v>
      </c>
      <c r="K124" s="3">
        <v>6098.5467871603896</v>
      </c>
      <c r="L124" s="3"/>
      <c r="M124" s="3"/>
      <c r="N124" s="3"/>
      <c r="O124" s="3" t="s">
        <v>62</v>
      </c>
      <c r="P124" s="3" t="s">
        <v>1028</v>
      </c>
      <c r="Q124" s="3" t="s">
        <v>1624</v>
      </c>
      <c r="R124" s="15">
        <f t="shared" si="3"/>
        <v>1.1550278005985586</v>
      </c>
      <c r="S124" s="43">
        <f t="shared" si="4"/>
        <v>650000</v>
      </c>
      <c r="T124" s="5">
        <f t="shared" si="5"/>
        <v>750768.0703890631</v>
      </c>
    </row>
    <row r="125" spans="1:20" x14ac:dyDescent="0.3">
      <c r="A125" s="11" t="s">
        <v>1338</v>
      </c>
      <c r="B125" s="3" t="s">
        <v>476</v>
      </c>
      <c r="C125" s="3" t="s">
        <v>1023</v>
      </c>
      <c r="D125" s="3" t="s">
        <v>1022</v>
      </c>
      <c r="E125" s="3" t="s">
        <v>1196</v>
      </c>
      <c r="F125" s="3" t="s">
        <v>1126</v>
      </c>
      <c r="G125" s="3" t="s">
        <v>1197</v>
      </c>
      <c r="H125" s="3" t="s">
        <v>1196</v>
      </c>
      <c r="I125" s="3" t="s">
        <v>104</v>
      </c>
      <c r="J125" s="11" t="s">
        <v>1025</v>
      </c>
      <c r="K125" s="3">
        <v>9934.1902045525003</v>
      </c>
      <c r="L125" s="3"/>
      <c r="M125" s="3"/>
      <c r="N125" s="3"/>
      <c r="O125" s="3" t="s">
        <v>845</v>
      </c>
      <c r="P125" s="3" t="s">
        <v>1006</v>
      </c>
      <c r="Q125" s="3"/>
      <c r="R125" s="15">
        <f t="shared" si="3"/>
        <v>1.8814754175288826</v>
      </c>
      <c r="S125" s="43">
        <f t="shared" si="4"/>
        <v>650000</v>
      </c>
      <c r="T125" s="5">
        <f t="shared" si="5"/>
        <v>1222959.0213937736</v>
      </c>
    </row>
    <row r="126" spans="1:20" x14ac:dyDescent="0.3">
      <c r="A126" s="11" t="s">
        <v>1337</v>
      </c>
      <c r="B126" s="3" t="s">
        <v>476</v>
      </c>
      <c r="C126" s="3" t="s">
        <v>1023</v>
      </c>
      <c r="D126" s="3" t="s">
        <v>1022</v>
      </c>
      <c r="E126" s="3" t="s">
        <v>1196</v>
      </c>
      <c r="F126" s="3" t="s">
        <v>1126</v>
      </c>
      <c r="G126" s="3" t="s">
        <v>1197</v>
      </c>
      <c r="H126" s="3" t="s">
        <v>1196</v>
      </c>
      <c r="I126" s="3" t="s">
        <v>104</v>
      </c>
      <c r="J126" s="11" t="s">
        <v>1025</v>
      </c>
      <c r="K126" s="3">
        <v>20654.674860102299</v>
      </c>
      <c r="L126" s="3"/>
      <c r="M126" s="3"/>
      <c r="N126" s="3"/>
      <c r="O126" s="3" t="s">
        <v>845</v>
      </c>
      <c r="P126" s="3" t="s">
        <v>1006</v>
      </c>
      <c r="Q126" s="3"/>
      <c r="R126" s="15">
        <f t="shared" si="3"/>
        <v>3.9118702386557387</v>
      </c>
      <c r="S126" s="43">
        <f t="shared" si="4"/>
        <v>650000</v>
      </c>
      <c r="T126" s="5">
        <f t="shared" si="5"/>
        <v>2542715.6551262303</v>
      </c>
    </row>
    <row r="127" spans="1:20" x14ac:dyDescent="0.3">
      <c r="A127" s="11" t="s">
        <v>1336</v>
      </c>
      <c r="B127" s="3" t="s">
        <v>476</v>
      </c>
      <c r="C127" s="3" t="s">
        <v>1023</v>
      </c>
      <c r="D127" s="3" t="s">
        <v>1022</v>
      </c>
      <c r="E127" s="3" t="s">
        <v>1196</v>
      </c>
      <c r="F127" s="3" t="s">
        <v>1070</v>
      </c>
      <c r="G127" s="3" t="s">
        <v>1197</v>
      </c>
      <c r="H127" s="3" t="s">
        <v>1196</v>
      </c>
      <c r="I127" s="3" t="s">
        <v>104</v>
      </c>
      <c r="J127" s="11" t="s">
        <v>1025</v>
      </c>
      <c r="K127" s="3">
        <v>10114.3773263652</v>
      </c>
      <c r="L127" s="3"/>
      <c r="M127" s="3"/>
      <c r="N127" s="3"/>
      <c r="O127" s="3" t="s">
        <v>845</v>
      </c>
      <c r="P127" s="3" t="s">
        <v>1006</v>
      </c>
      <c r="Q127" s="3"/>
      <c r="R127" s="15">
        <f t="shared" si="3"/>
        <v>1.9156017663570455</v>
      </c>
      <c r="S127" s="43">
        <f t="shared" si="4"/>
        <v>650000</v>
      </c>
      <c r="T127" s="5">
        <f t="shared" si="5"/>
        <v>1245141.1481320795</v>
      </c>
    </row>
    <row r="128" spans="1:20" x14ac:dyDescent="0.3">
      <c r="A128" s="11" t="s">
        <v>1335</v>
      </c>
      <c r="B128" s="3" t="s">
        <v>476</v>
      </c>
      <c r="C128" s="3" t="s">
        <v>1023</v>
      </c>
      <c r="D128" s="3" t="s">
        <v>1022</v>
      </c>
      <c r="E128" s="3" t="s">
        <v>1196</v>
      </c>
      <c r="F128" s="3" t="s">
        <v>1070</v>
      </c>
      <c r="G128" s="3" t="s">
        <v>1197</v>
      </c>
      <c r="H128" s="3" t="s">
        <v>1196</v>
      </c>
      <c r="I128" s="3" t="s">
        <v>104</v>
      </c>
      <c r="J128" s="11" t="s">
        <v>1025</v>
      </c>
      <c r="K128" s="3">
        <v>11744.598076795701</v>
      </c>
      <c r="L128" s="3"/>
      <c r="M128" s="3"/>
      <c r="N128" s="3"/>
      <c r="O128" s="3" t="s">
        <v>845</v>
      </c>
      <c r="P128" s="3" t="s">
        <v>1006</v>
      </c>
      <c r="Q128" s="3"/>
      <c r="R128" s="15">
        <f t="shared" si="3"/>
        <v>2.2243556963628222</v>
      </c>
      <c r="S128" s="43">
        <f t="shared" si="4"/>
        <v>650000</v>
      </c>
      <c r="T128" s="5">
        <f t="shared" si="5"/>
        <v>1445831.2026358345</v>
      </c>
    </row>
    <row r="129" spans="1:20" x14ac:dyDescent="0.3">
      <c r="A129" s="11" t="s">
        <v>1334</v>
      </c>
      <c r="B129" s="3" t="s">
        <v>476</v>
      </c>
      <c r="C129" s="3" t="s">
        <v>1023</v>
      </c>
      <c r="D129" s="3" t="s">
        <v>1022</v>
      </c>
      <c r="E129" s="3" t="s">
        <v>1196</v>
      </c>
      <c r="F129" s="3" t="s">
        <v>1070</v>
      </c>
      <c r="G129" s="3" t="s">
        <v>1197</v>
      </c>
      <c r="H129" s="3" t="s">
        <v>1196</v>
      </c>
      <c r="I129" s="3" t="s">
        <v>104</v>
      </c>
      <c r="J129" s="11" t="s">
        <v>1025</v>
      </c>
      <c r="K129" s="3">
        <v>12738.467768160001</v>
      </c>
      <c r="L129" s="3"/>
      <c r="M129" s="3"/>
      <c r="N129" s="3"/>
      <c r="O129" s="3" t="s">
        <v>845</v>
      </c>
      <c r="P129" s="3" t="s">
        <v>1006</v>
      </c>
      <c r="Q129" s="3"/>
      <c r="R129" s="15">
        <f t="shared" si="3"/>
        <v>2.4125885924545454</v>
      </c>
      <c r="S129" s="43">
        <f t="shared" si="4"/>
        <v>650000</v>
      </c>
      <c r="T129" s="5">
        <f t="shared" si="5"/>
        <v>1568182.5850954545</v>
      </c>
    </row>
    <row r="130" spans="1:20" x14ac:dyDescent="0.3">
      <c r="A130" s="11" t="s">
        <v>1333</v>
      </c>
      <c r="B130" s="3" t="s">
        <v>476</v>
      </c>
      <c r="C130" s="3" t="s">
        <v>1023</v>
      </c>
      <c r="D130" s="3" t="s">
        <v>1022</v>
      </c>
      <c r="E130" s="3" t="s">
        <v>1196</v>
      </c>
      <c r="F130" s="3" t="s">
        <v>1038</v>
      </c>
      <c r="G130" s="3" t="s">
        <v>1197</v>
      </c>
      <c r="H130" s="3" t="s">
        <v>1196</v>
      </c>
      <c r="I130" s="3" t="s">
        <v>104</v>
      </c>
      <c r="J130" s="11" t="s">
        <v>1025</v>
      </c>
      <c r="K130" s="3">
        <v>6374.7181953544696</v>
      </c>
      <c r="L130" s="3"/>
      <c r="M130" s="3"/>
      <c r="N130" s="3"/>
      <c r="O130" s="3" t="s">
        <v>845</v>
      </c>
      <c r="P130" s="3" t="s">
        <v>1006</v>
      </c>
      <c r="Q130" s="3" t="s">
        <v>1683</v>
      </c>
      <c r="R130" s="15">
        <f t="shared" ref="R130:R193" si="6">K130/5280</f>
        <v>1.2073329915444071</v>
      </c>
      <c r="S130" s="43">
        <f t="shared" si="4"/>
        <v>650000</v>
      </c>
      <c r="T130" s="5">
        <f t="shared" si="5"/>
        <v>784766.44450386462</v>
      </c>
    </row>
    <row r="131" spans="1:20" x14ac:dyDescent="0.3">
      <c r="A131" s="11" t="s">
        <v>1332</v>
      </c>
      <c r="B131" s="3" t="s">
        <v>476</v>
      </c>
      <c r="C131" s="3" t="s">
        <v>1023</v>
      </c>
      <c r="D131" s="3" t="s">
        <v>1022</v>
      </c>
      <c r="E131" s="3" t="s">
        <v>1196</v>
      </c>
      <c r="F131" s="3" t="s">
        <v>1038</v>
      </c>
      <c r="G131" s="3" t="s">
        <v>1197</v>
      </c>
      <c r="H131" s="3" t="s">
        <v>1196</v>
      </c>
      <c r="I131" s="3" t="s">
        <v>104</v>
      </c>
      <c r="J131" s="11" t="s">
        <v>1025</v>
      </c>
      <c r="K131" s="3">
        <v>2507.7141922032602</v>
      </c>
      <c r="L131" s="3" t="s">
        <v>1331</v>
      </c>
      <c r="M131" s="3" t="s">
        <v>576</v>
      </c>
      <c r="N131" s="3"/>
      <c r="O131" s="3" t="s">
        <v>845</v>
      </c>
      <c r="P131" s="3" t="s">
        <v>1006</v>
      </c>
      <c r="Q131" s="3" t="s">
        <v>1683</v>
      </c>
      <c r="R131" s="15">
        <f t="shared" si="6"/>
        <v>0.47494586973546593</v>
      </c>
      <c r="S131" s="43">
        <f t="shared" ref="S131:S194" si="7">VLOOKUP($J131,$W$2:$X$5,2,FALSE)</f>
        <v>650000</v>
      </c>
      <c r="T131" s="5">
        <f t="shared" ref="T131:T194" si="8">$S131*R131</f>
        <v>308714.81532805285</v>
      </c>
    </row>
    <row r="132" spans="1:20" x14ac:dyDescent="0.3">
      <c r="A132" s="11" t="s">
        <v>1330</v>
      </c>
      <c r="B132" s="3" t="s">
        <v>476</v>
      </c>
      <c r="C132" s="3" t="s">
        <v>1023</v>
      </c>
      <c r="D132" s="3" t="s">
        <v>1022</v>
      </c>
      <c r="E132" s="3" t="s">
        <v>1196</v>
      </c>
      <c r="F132" s="3" t="s">
        <v>1038</v>
      </c>
      <c r="G132" s="3" t="s">
        <v>1197</v>
      </c>
      <c r="H132" s="3" t="s">
        <v>1196</v>
      </c>
      <c r="I132" s="3" t="s">
        <v>104</v>
      </c>
      <c r="J132" s="11" t="s">
        <v>1025</v>
      </c>
      <c r="K132" s="3">
        <v>3715.3583740242102</v>
      </c>
      <c r="L132" s="3"/>
      <c r="M132" s="3"/>
      <c r="N132" s="3"/>
      <c r="O132" s="3" t="s">
        <v>845</v>
      </c>
      <c r="P132" s="3" t="s">
        <v>1006</v>
      </c>
      <c r="Q132" s="3" t="s">
        <v>1683</v>
      </c>
      <c r="R132" s="15">
        <f t="shared" si="6"/>
        <v>0.70366635871670646</v>
      </c>
      <c r="S132" s="43">
        <f t="shared" si="7"/>
        <v>650000</v>
      </c>
      <c r="T132" s="5">
        <f t="shared" si="8"/>
        <v>457383.13316585921</v>
      </c>
    </row>
    <row r="133" spans="1:20" x14ac:dyDescent="0.3">
      <c r="A133" s="11" t="s">
        <v>1329</v>
      </c>
      <c r="B133" s="3" t="s">
        <v>1243</v>
      </c>
      <c r="C133" s="3" t="s">
        <v>1023</v>
      </c>
      <c r="D133" s="3" t="s">
        <v>1022</v>
      </c>
      <c r="E133" s="3" t="s">
        <v>1196</v>
      </c>
      <c r="F133" s="3" t="s">
        <v>1038</v>
      </c>
      <c r="G133" s="3" t="s">
        <v>1197</v>
      </c>
      <c r="H133" s="3" t="s">
        <v>1196</v>
      </c>
      <c r="I133" s="3" t="s">
        <v>39</v>
      </c>
      <c r="J133" s="11" t="s">
        <v>1025</v>
      </c>
      <c r="K133" s="3">
        <v>12414.4027727966</v>
      </c>
      <c r="L133" s="3" t="s">
        <v>1101</v>
      </c>
      <c r="M133" s="3" t="s">
        <v>1328</v>
      </c>
      <c r="N133" s="3"/>
      <c r="O133" s="3" t="s">
        <v>62</v>
      </c>
      <c r="P133" s="3" t="s">
        <v>1028</v>
      </c>
      <c r="Q133" s="3" t="s">
        <v>1683</v>
      </c>
      <c r="R133" s="15">
        <f t="shared" si="6"/>
        <v>2.3512126463629923</v>
      </c>
      <c r="S133" s="43">
        <f t="shared" si="7"/>
        <v>650000</v>
      </c>
      <c r="T133" s="5">
        <f t="shared" si="8"/>
        <v>1528288.2201359449</v>
      </c>
    </row>
    <row r="134" spans="1:20" x14ac:dyDescent="0.3">
      <c r="A134" s="11" t="s">
        <v>1327</v>
      </c>
      <c r="B134" s="3" t="s">
        <v>476</v>
      </c>
      <c r="C134" s="3" t="s">
        <v>1023</v>
      </c>
      <c r="D134" s="3" t="s">
        <v>1022</v>
      </c>
      <c r="E134" s="3" t="s">
        <v>1196</v>
      </c>
      <c r="F134" s="3" t="s">
        <v>1038</v>
      </c>
      <c r="G134" s="3" t="s">
        <v>1197</v>
      </c>
      <c r="H134" s="3" t="s">
        <v>1196</v>
      </c>
      <c r="I134" s="3" t="s">
        <v>104</v>
      </c>
      <c r="J134" s="11" t="s">
        <v>1025</v>
      </c>
      <c r="K134" s="3">
        <v>9633.4674795762603</v>
      </c>
      <c r="L134" s="3"/>
      <c r="M134" s="3"/>
      <c r="N134" s="3"/>
      <c r="O134" s="3" t="s">
        <v>845</v>
      </c>
      <c r="P134" s="3" t="s">
        <v>1006</v>
      </c>
      <c r="Q134" s="3" t="s">
        <v>1683</v>
      </c>
      <c r="R134" s="15">
        <f t="shared" si="6"/>
        <v>1.8245203559803522</v>
      </c>
      <c r="S134" s="43">
        <f t="shared" si="7"/>
        <v>650000</v>
      </c>
      <c r="T134" s="5">
        <f t="shared" si="8"/>
        <v>1185938.2313872289</v>
      </c>
    </row>
    <row r="135" spans="1:20" x14ac:dyDescent="0.3">
      <c r="A135" s="11" t="s">
        <v>1326</v>
      </c>
      <c r="B135" s="3" t="s">
        <v>476</v>
      </c>
      <c r="C135" s="3" t="s">
        <v>1023</v>
      </c>
      <c r="D135" s="3" t="s">
        <v>1022</v>
      </c>
      <c r="E135" s="3" t="s">
        <v>1196</v>
      </c>
      <c r="F135" s="3" t="s">
        <v>1038</v>
      </c>
      <c r="G135" s="3" t="s">
        <v>1197</v>
      </c>
      <c r="H135" s="3" t="s">
        <v>1196</v>
      </c>
      <c r="I135" s="3" t="s">
        <v>39</v>
      </c>
      <c r="J135" s="11" t="s">
        <v>1025</v>
      </c>
      <c r="K135" s="3">
        <v>4758.4489690001301</v>
      </c>
      <c r="L135" s="3"/>
      <c r="M135" s="3"/>
      <c r="N135" s="3"/>
      <c r="O135" s="3" t="s">
        <v>845</v>
      </c>
      <c r="P135" s="3" t="s">
        <v>1006</v>
      </c>
      <c r="Q135" s="3" t="s">
        <v>1683</v>
      </c>
      <c r="R135" s="15">
        <f t="shared" si="6"/>
        <v>0.90122139564396408</v>
      </c>
      <c r="S135" s="43">
        <f t="shared" si="7"/>
        <v>650000</v>
      </c>
      <c r="T135" s="5">
        <f t="shared" si="8"/>
        <v>585793.90716857661</v>
      </c>
    </row>
    <row r="136" spans="1:20" x14ac:dyDescent="0.3">
      <c r="A136" s="11" t="s">
        <v>1325</v>
      </c>
      <c r="B136" s="3" t="s">
        <v>476</v>
      </c>
      <c r="C136" s="3" t="s">
        <v>1023</v>
      </c>
      <c r="D136" s="3" t="s">
        <v>1022</v>
      </c>
      <c r="E136" s="3" t="s">
        <v>1196</v>
      </c>
      <c r="F136" s="3" t="s">
        <v>1095</v>
      </c>
      <c r="G136" s="3" t="s">
        <v>1197</v>
      </c>
      <c r="H136" s="3" t="s">
        <v>1196</v>
      </c>
      <c r="I136" s="3" t="s">
        <v>104</v>
      </c>
      <c r="J136" s="11" t="s">
        <v>1025</v>
      </c>
      <c r="K136" s="3">
        <v>18633.070853511599</v>
      </c>
      <c r="L136" s="3"/>
      <c r="M136" s="3"/>
      <c r="N136" s="3"/>
      <c r="O136" s="3" t="s">
        <v>845</v>
      </c>
      <c r="P136" s="3" t="s">
        <v>1006</v>
      </c>
      <c r="Q136" s="3" t="s">
        <v>1684</v>
      </c>
      <c r="R136" s="15">
        <f t="shared" si="6"/>
        <v>3.5289906919529543</v>
      </c>
      <c r="S136" s="43">
        <f t="shared" si="7"/>
        <v>650000</v>
      </c>
      <c r="T136" s="5">
        <f t="shared" si="8"/>
        <v>2293843.9497694205</v>
      </c>
    </row>
    <row r="137" spans="1:20" x14ac:dyDescent="0.3">
      <c r="A137" s="11" t="s">
        <v>1323</v>
      </c>
      <c r="B137" s="3" t="s">
        <v>300</v>
      </c>
      <c r="C137" s="3" t="s">
        <v>1015</v>
      </c>
      <c r="D137" s="3" t="s">
        <v>1014</v>
      </c>
      <c r="E137" s="3" t="s">
        <v>1086</v>
      </c>
      <c r="F137" s="3" t="s">
        <v>1109</v>
      </c>
      <c r="G137" s="3" t="s">
        <v>1109</v>
      </c>
      <c r="H137" s="3" t="s">
        <v>1324</v>
      </c>
      <c r="I137" s="3" t="s">
        <v>88</v>
      </c>
      <c r="J137" s="11" t="s">
        <v>1019</v>
      </c>
      <c r="K137" s="3">
        <v>36558.473646418301</v>
      </c>
      <c r="L137" s="3"/>
      <c r="M137" s="3"/>
      <c r="N137" s="3"/>
      <c r="O137" s="3" t="s">
        <v>32</v>
      </c>
      <c r="P137" s="3" t="s">
        <v>1028</v>
      </c>
      <c r="Q137" s="3" t="s">
        <v>1680</v>
      </c>
      <c r="R137" s="15">
        <f t="shared" si="6"/>
        <v>6.9239533421246779</v>
      </c>
      <c r="S137" s="43">
        <f t="shared" si="7"/>
        <v>1400000</v>
      </c>
      <c r="T137" s="5">
        <f t="shared" si="8"/>
        <v>9693534.6789745484</v>
      </c>
    </row>
    <row r="138" spans="1:20" x14ac:dyDescent="0.3">
      <c r="A138" s="11" t="s">
        <v>1322</v>
      </c>
      <c r="B138" s="3" t="s">
        <v>1321</v>
      </c>
      <c r="C138" s="3" t="s">
        <v>1015</v>
      </c>
      <c r="D138" s="3" t="s">
        <v>1014</v>
      </c>
      <c r="E138" s="3" t="s">
        <v>1249</v>
      </c>
      <c r="F138" s="3" t="s">
        <v>1070</v>
      </c>
      <c r="G138" s="3" t="s">
        <v>1038</v>
      </c>
      <c r="H138" s="3" t="s">
        <v>1038</v>
      </c>
      <c r="I138" s="3" t="s">
        <v>104</v>
      </c>
      <c r="J138" s="11" t="s">
        <v>1010</v>
      </c>
      <c r="K138" s="3">
        <v>9047.5733849636508</v>
      </c>
      <c r="L138" s="3" t="s">
        <v>1320</v>
      </c>
      <c r="M138" s="3" t="s">
        <v>243</v>
      </c>
      <c r="N138" s="3"/>
      <c r="O138" s="3" t="s">
        <v>845</v>
      </c>
      <c r="P138" s="3" t="s">
        <v>1006</v>
      </c>
      <c r="Q138" s="3"/>
      <c r="R138" s="15">
        <f t="shared" si="6"/>
        <v>1.7135555653340249</v>
      </c>
      <c r="S138" s="43">
        <f t="shared" si="7"/>
        <v>925000</v>
      </c>
      <c r="T138" s="5">
        <f t="shared" si="8"/>
        <v>1585038.897933973</v>
      </c>
    </row>
    <row r="139" spans="1:20" x14ac:dyDescent="0.3">
      <c r="A139" s="11" t="s">
        <v>1319</v>
      </c>
      <c r="B139" s="3" t="s">
        <v>1062</v>
      </c>
      <c r="C139" s="3" t="s">
        <v>1015</v>
      </c>
      <c r="D139" s="3" t="s">
        <v>1014</v>
      </c>
      <c r="E139" s="3" t="s">
        <v>1075</v>
      </c>
      <c r="F139" s="3" t="s">
        <v>1038</v>
      </c>
      <c r="G139" s="3" t="s">
        <v>1038</v>
      </c>
      <c r="H139" s="3" t="s">
        <v>1044</v>
      </c>
      <c r="I139" s="3" t="s">
        <v>39</v>
      </c>
      <c r="J139" s="11" t="s">
        <v>1019</v>
      </c>
      <c r="K139" s="3">
        <v>23919.0100406561</v>
      </c>
      <c r="L139" s="3"/>
      <c r="M139" s="3"/>
      <c r="N139" s="3"/>
      <c r="O139" s="3" t="s">
        <v>62</v>
      </c>
      <c r="P139" s="3" t="s">
        <v>1028</v>
      </c>
      <c r="Q139" s="3" t="s">
        <v>1683</v>
      </c>
      <c r="R139" s="15">
        <f t="shared" si="6"/>
        <v>4.5301155380030496</v>
      </c>
      <c r="S139" s="43">
        <f t="shared" si="7"/>
        <v>1400000</v>
      </c>
      <c r="T139" s="5">
        <f t="shared" si="8"/>
        <v>6342161.7532042693</v>
      </c>
    </row>
    <row r="140" spans="1:20" x14ac:dyDescent="0.3">
      <c r="A140" s="11" t="s">
        <v>1318</v>
      </c>
      <c r="B140" s="3" t="s">
        <v>326</v>
      </c>
      <c r="C140" s="3" t="s">
        <v>1015</v>
      </c>
      <c r="D140" s="3" t="s">
        <v>1014</v>
      </c>
      <c r="E140" s="3" t="s">
        <v>1075</v>
      </c>
      <c r="F140" s="3" t="s">
        <v>1038</v>
      </c>
      <c r="G140" s="3" t="s">
        <v>1045</v>
      </c>
      <c r="H140" s="3" t="s">
        <v>1074</v>
      </c>
      <c r="I140" s="3" t="s">
        <v>39</v>
      </c>
      <c r="J140" s="11" t="s">
        <v>1019</v>
      </c>
      <c r="K140" s="3">
        <v>17803.012609425001</v>
      </c>
      <c r="L140" s="3"/>
      <c r="M140" s="3"/>
      <c r="N140" s="3"/>
      <c r="O140" s="3" t="s">
        <v>62</v>
      </c>
      <c r="P140" s="3" t="s">
        <v>1028</v>
      </c>
      <c r="Q140" s="3" t="s">
        <v>1683</v>
      </c>
      <c r="R140" s="15">
        <f t="shared" si="6"/>
        <v>3.3717826911789772</v>
      </c>
      <c r="S140" s="43">
        <f t="shared" si="7"/>
        <v>1400000</v>
      </c>
      <c r="T140" s="5">
        <f t="shared" si="8"/>
        <v>4720495.7676505679</v>
      </c>
    </row>
    <row r="141" spans="1:20" x14ac:dyDescent="0.3">
      <c r="A141" s="11" t="s">
        <v>1317</v>
      </c>
      <c r="B141" s="3" t="s">
        <v>1072</v>
      </c>
      <c r="C141" s="3" t="s">
        <v>1015</v>
      </c>
      <c r="D141" s="3" t="s">
        <v>1014</v>
      </c>
      <c r="E141" s="3" t="s">
        <v>1075</v>
      </c>
      <c r="F141" s="3" t="s">
        <v>1038</v>
      </c>
      <c r="G141" s="3" t="s">
        <v>1045</v>
      </c>
      <c r="H141" s="3" t="s">
        <v>1074</v>
      </c>
      <c r="I141" s="3" t="s">
        <v>39</v>
      </c>
      <c r="J141" s="11" t="s">
        <v>1043</v>
      </c>
      <c r="K141" s="3">
        <v>2035.95243280151</v>
      </c>
      <c r="L141" s="3"/>
      <c r="M141" s="3"/>
      <c r="N141" s="3"/>
      <c r="O141" s="3" t="s">
        <v>845</v>
      </c>
      <c r="P141" s="3" t="s">
        <v>1006</v>
      </c>
      <c r="Q141" s="3" t="s">
        <v>1683</v>
      </c>
      <c r="R141" s="15">
        <f t="shared" si="6"/>
        <v>0.38559705166695263</v>
      </c>
      <c r="S141" s="43">
        <f t="shared" si="7"/>
        <v>1200000</v>
      </c>
      <c r="T141" s="5">
        <f t="shared" si="8"/>
        <v>462716.46200034313</v>
      </c>
    </row>
    <row r="142" spans="1:20" x14ac:dyDescent="0.3">
      <c r="A142" s="11" t="s">
        <v>1316</v>
      </c>
      <c r="B142" s="3" t="s">
        <v>1314</v>
      </c>
      <c r="C142" s="3" t="s">
        <v>1015</v>
      </c>
      <c r="D142" s="3" t="s">
        <v>1014</v>
      </c>
      <c r="E142" s="3" t="s">
        <v>1314</v>
      </c>
      <c r="F142" s="3" t="s">
        <v>1070</v>
      </c>
      <c r="G142" s="3" t="s">
        <v>1045</v>
      </c>
      <c r="H142" s="3" t="s">
        <v>1044</v>
      </c>
      <c r="I142" s="3" t="s">
        <v>104</v>
      </c>
      <c r="J142" s="11" t="s">
        <v>1043</v>
      </c>
      <c r="K142" s="3">
        <v>39210.673316325701</v>
      </c>
      <c r="L142" s="3"/>
      <c r="M142" s="3"/>
      <c r="N142" s="3"/>
      <c r="O142" s="3" t="s">
        <v>62</v>
      </c>
      <c r="P142" s="3" t="s">
        <v>1006</v>
      </c>
      <c r="Q142" s="22" t="s">
        <v>755</v>
      </c>
      <c r="R142" s="15">
        <f t="shared" si="6"/>
        <v>7.4262638856677468</v>
      </c>
      <c r="S142" s="43">
        <f t="shared" si="7"/>
        <v>1200000</v>
      </c>
      <c r="T142" s="5">
        <f t="shared" si="8"/>
        <v>8911516.6628012955</v>
      </c>
    </row>
    <row r="143" spans="1:20" x14ac:dyDescent="0.3">
      <c r="A143" s="11" t="s">
        <v>1315</v>
      </c>
      <c r="B143" s="3" t="s">
        <v>1314</v>
      </c>
      <c r="C143" s="3" t="s">
        <v>1015</v>
      </c>
      <c r="D143" s="3" t="s">
        <v>1014</v>
      </c>
      <c r="E143" s="3" t="s">
        <v>1314</v>
      </c>
      <c r="F143" s="3" t="s">
        <v>1020</v>
      </c>
      <c r="G143" s="3" t="s">
        <v>1045</v>
      </c>
      <c r="H143" s="3" t="s">
        <v>1158</v>
      </c>
      <c r="I143" s="3" t="s">
        <v>39</v>
      </c>
      <c r="J143" s="11" t="s">
        <v>1043</v>
      </c>
      <c r="K143" s="3">
        <v>17941.178718801999</v>
      </c>
      <c r="L143" s="3"/>
      <c r="M143" s="3"/>
      <c r="N143" s="3" t="s">
        <v>1757</v>
      </c>
      <c r="O143" s="3" t="s">
        <v>62</v>
      </c>
      <c r="P143" s="3" t="s">
        <v>1006</v>
      </c>
      <c r="Q143" s="22" t="s">
        <v>1681</v>
      </c>
      <c r="R143" s="15">
        <f t="shared" si="6"/>
        <v>3.397950514924621</v>
      </c>
      <c r="S143" s="43">
        <f t="shared" si="7"/>
        <v>1200000</v>
      </c>
      <c r="T143" s="5">
        <f t="shared" si="8"/>
        <v>4077540.6179095451</v>
      </c>
    </row>
    <row r="144" spans="1:20" x14ac:dyDescent="0.3">
      <c r="A144" s="11" t="s">
        <v>1313</v>
      </c>
      <c r="B144" s="3" t="s">
        <v>1310</v>
      </c>
      <c r="C144" s="3" t="s">
        <v>1015</v>
      </c>
      <c r="D144" s="3" t="s">
        <v>1014</v>
      </c>
      <c r="E144" s="3" t="s">
        <v>1312</v>
      </c>
      <c r="F144" s="3" t="s">
        <v>1038</v>
      </c>
      <c r="G144" s="3" t="s">
        <v>1104</v>
      </c>
      <c r="H144" s="3" t="s">
        <v>1238</v>
      </c>
      <c r="I144" s="3" t="s">
        <v>104</v>
      </c>
      <c r="J144" s="11" t="s">
        <v>1010</v>
      </c>
      <c r="K144" s="3">
        <v>16791.854797187199</v>
      </c>
      <c r="L144" s="3" t="s">
        <v>1234</v>
      </c>
      <c r="M144" s="3" t="s">
        <v>52</v>
      </c>
      <c r="N144" s="3"/>
      <c r="O144" s="3" t="s">
        <v>62</v>
      </c>
      <c r="P144" s="3" t="s">
        <v>1028</v>
      </c>
      <c r="Q144" s="3" t="s">
        <v>1683</v>
      </c>
      <c r="R144" s="15">
        <f t="shared" si="6"/>
        <v>3.1802755297703031</v>
      </c>
      <c r="S144" s="43">
        <f t="shared" si="7"/>
        <v>925000</v>
      </c>
      <c r="T144" s="5">
        <f t="shared" si="8"/>
        <v>2941754.8650375302</v>
      </c>
    </row>
    <row r="145" spans="1:20" x14ac:dyDescent="0.3">
      <c r="A145" s="11" t="s">
        <v>1311</v>
      </c>
      <c r="B145" s="3" t="s">
        <v>1310</v>
      </c>
      <c r="C145" s="3" t="s">
        <v>1015</v>
      </c>
      <c r="D145" s="3" t="s">
        <v>1014</v>
      </c>
      <c r="E145" s="3" t="s">
        <v>1312</v>
      </c>
      <c r="F145" s="3" t="s">
        <v>1038</v>
      </c>
      <c r="G145" s="3" t="s">
        <v>1104</v>
      </c>
      <c r="H145" s="3" t="s">
        <v>1238</v>
      </c>
      <c r="I145" s="3" t="s">
        <v>39</v>
      </c>
      <c r="J145" s="11" t="s">
        <v>1010</v>
      </c>
      <c r="K145" s="3">
        <v>10361.521530427701</v>
      </c>
      <c r="L145" s="3" t="s">
        <v>1234</v>
      </c>
      <c r="M145" s="3" t="s">
        <v>52</v>
      </c>
      <c r="N145" s="3"/>
      <c r="O145" s="3" t="s">
        <v>62</v>
      </c>
      <c r="P145" s="3" t="s">
        <v>1028</v>
      </c>
      <c r="Q145" s="3" t="s">
        <v>1683</v>
      </c>
      <c r="R145" s="15">
        <f t="shared" si="6"/>
        <v>1.962409380762822</v>
      </c>
      <c r="S145" s="43">
        <f t="shared" si="7"/>
        <v>925000</v>
      </c>
      <c r="T145" s="5">
        <f t="shared" si="8"/>
        <v>1815228.6772056103</v>
      </c>
    </row>
    <row r="146" spans="1:20" x14ac:dyDescent="0.3">
      <c r="A146" s="11" t="s">
        <v>1309</v>
      </c>
      <c r="B146" s="3" t="s">
        <v>300</v>
      </c>
      <c r="C146" s="3" t="s">
        <v>1015</v>
      </c>
      <c r="D146" s="3" t="s">
        <v>1014</v>
      </c>
      <c r="E146" s="3" t="s">
        <v>1308</v>
      </c>
      <c r="F146" s="3" t="s">
        <v>1242</v>
      </c>
      <c r="G146" s="3" t="s">
        <v>1045</v>
      </c>
      <c r="H146" s="3" t="s">
        <v>1044</v>
      </c>
      <c r="I146" s="3" t="s">
        <v>104</v>
      </c>
      <c r="J146" s="11" t="s">
        <v>1010</v>
      </c>
      <c r="K146" s="3">
        <v>9028.1459071805002</v>
      </c>
      <c r="L146" s="3"/>
      <c r="M146" s="3"/>
      <c r="N146" s="3"/>
      <c r="O146" s="3" t="s">
        <v>62</v>
      </c>
      <c r="P146" s="3" t="s">
        <v>1006</v>
      </c>
      <c r="Q146" s="22" t="s">
        <v>755</v>
      </c>
      <c r="R146" s="15">
        <f t="shared" si="6"/>
        <v>1.7098761187841856</v>
      </c>
      <c r="S146" s="43">
        <f t="shared" si="7"/>
        <v>925000</v>
      </c>
      <c r="T146" s="5">
        <f t="shared" si="8"/>
        <v>1581635.4098753717</v>
      </c>
    </row>
    <row r="147" spans="1:20" x14ac:dyDescent="0.3">
      <c r="A147" s="11" t="s">
        <v>1307</v>
      </c>
      <c r="B147" s="3" t="s">
        <v>1306</v>
      </c>
      <c r="C147" s="3" t="s">
        <v>1015</v>
      </c>
      <c r="D147" s="3" t="s">
        <v>1014</v>
      </c>
      <c r="E147" s="3" t="s">
        <v>1308</v>
      </c>
      <c r="F147" s="3" t="s">
        <v>1242</v>
      </c>
      <c r="G147" s="3" t="s">
        <v>1045</v>
      </c>
      <c r="H147" s="3" t="s">
        <v>1044</v>
      </c>
      <c r="I147" s="3" t="s">
        <v>104</v>
      </c>
      <c r="J147" s="11" t="s">
        <v>1043</v>
      </c>
      <c r="K147" s="3">
        <v>4466.5366620462701</v>
      </c>
      <c r="L147" s="3"/>
      <c r="M147" s="3"/>
      <c r="N147" s="3" t="s">
        <v>1758</v>
      </c>
      <c r="O147" s="3" t="s">
        <v>62</v>
      </c>
      <c r="P147" s="3" t="s">
        <v>1028</v>
      </c>
      <c r="Q147" s="22" t="s">
        <v>755</v>
      </c>
      <c r="R147" s="15">
        <f t="shared" si="6"/>
        <v>0.84593497387239969</v>
      </c>
      <c r="S147" s="43">
        <f t="shared" si="7"/>
        <v>1200000</v>
      </c>
      <c r="T147" s="5">
        <f t="shared" si="8"/>
        <v>1015121.9686468797</v>
      </c>
    </row>
    <row r="148" spans="1:20" x14ac:dyDescent="0.3">
      <c r="A148" s="11" t="s">
        <v>1305</v>
      </c>
      <c r="B148" s="3" t="s">
        <v>1303</v>
      </c>
      <c r="C148" s="3" t="s">
        <v>1015</v>
      </c>
      <c r="D148" s="3" t="s">
        <v>1014</v>
      </c>
      <c r="E148" s="3" t="s">
        <v>1303</v>
      </c>
      <c r="F148" s="3" t="s">
        <v>1109</v>
      </c>
      <c r="G148" s="3" t="s">
        <v>1045</v>
      </c>
      <c r="H148" s="3" t="s">
        <v>1265</v>
      </c>
      <c r="I148" s="3" t="s">
        <v>104</v>
      </c>
      <c r="J148" s="11" t="s">
        <v>1043</v>
      </c>
      <c r="K148" s="3">
        <v>8927.7186072804307</v>
      </c>
      <c r="L148" s="3"/>
      <c r="M148" s="3"/>
      <c r="N148" s="3"/>
      <c r="O148" s="3" t="s">
        <v>845</v>
      </c>
      <c r="P148" s="3" t="s">
        <v>1006</v>
      </c>
      <c r="Q148" s="3"/>
      <c r="R148" s="15">
        <f t="shared" si="6"/>
        <v>1.6908557968334148</v>
      </c>
      <c r="S148" s="43">
        <f t="shared" si="7"/>
        <v>1200000</v>
      </c>
      <c r="T148" s="5">
        <f t="shared" si="8"/>
        <v>2029026.9562000977</v>
      </c>
    </row>
    <row r="149" spans="1:20" x14ac:dyDescent="0.3">
      <c r="A149" s="11" t="s">
        <v>1304</v>
      </c>
      <c r="B149" s="3" t="s">
        <v>1303</v>
      </c>
      <c r="C149" s="3" t="s">
        <v>1015</v>
      </c>
      <c r="D149" s="3" t="s">
        <v>1014</v>
      </c>
      <c r="E149" s="3" t="s">
        <v>1303</v>
      </c>
      <c r="F149" s="3" t="s">
        <v>1242</v>
      </c>
      <c r="G149" s="3" t="s">
        <v>1104</v>
      </c>
      <c r="H149" s="3" t="s">
        <v>1238</v>
      </c>
      <c r="I149" s="3" t="s">
        <v>104</v>
      </c>
      <c r="J149" s="11" t="s">
        <v>1010</v>
      </c>
      <c r="K149" s="3">
        <v>36431.737998136603</v>
      </c>
      <c r="L149" s="3" t="s">
        <v>1302</v>
      </c>
      <c r="M149" s="3" t="s">
        <v>91</v>
      </c>
      <c r="N149" s="3"/>
      <c r="O149" s="3" t="s">
        <v>62</v>
      </c>
      <c r="P149" s="3" t="s">
        <v>1028</v>
      </c>
      <c r="Q149" s="3" t="s">
        <v>1683</v>
      </c>
      <c r="R149" s="15">
        <f t="shared" si="6"/>
        <v>6.8999503784349629</v>
      </c>
      <c r="S149" s="43">
        <f t="shared" si="7"/>
        <v>925000</v>
      </c>
      <c r="T149" s="5">
        <f t="shared" si="8"/>
        <v>6382454.1000523409</v>
      </c>
    </row>
    <row r="150" spans="1:20" x14ac:dyDescent="0.3">
      <c r="A150" s="11" t="s">
        <v>1298</v>
      </c>
      <c r="B150" s="3" t="s">
        <v>1297</v>
      </c>
      <c r="C150" s="3" t="s">
        <v>1015</v>
      </c>
      <c r="D150" s="3" t="s">
        <v>1014</v>
      </c>
      <c r="E150" s="3" t="s">
        <v>1301</v>
      </c>
      <c r="F150" s="3" t="s">
        <v>1198</v>
      </c>
      <c r="G150" s="3" t="s">
        <v>1300</v>
      </c>
      <c r="H150" s="3" t="s">
        <v>1299</v>
      </c>
      <c r="I150" s="3" t="s">
        <v>39</v>
      </c>
      <c r="J150" s="11" t="s">
        <v>1043</v>
      </c>
      <c r="K150" s="3">
        <v>23913.5863436543</v>
      </c>
      <c r="L150" s="3" t="s">
        <v>1296</v>
      </c>
      <c r="M150" s="3" t="s">
        <v>1295</v>
      </c>
      <c r="N150" s="3" t="s">
        <v>1749</v>
      </c>
      <c r="O150" s="3" t="s">
        <v>62</v>
      </c>
      <c r="P150" s="3" t="s">
        <v>1028</v>
      </c>
      <c r="Q150" s="3" t="s">
        <v>1624</v>
      </c>
      <c r="R150" s="15">
        <f t="shared" si="6"/>
        <v>4.5290883226617993</v>
      </c>
      <c r="S150" s="43">
        <f t="shared" si="7"/>
        <v>1200000</v>
      </c>
      <c r="T150" s="5">
        <f t="shared" si="8"/>
        <v>5434905.9871941591</v>
      </c>
    </row>
    <row r="151" spans="1:20" x14ac:dyDescent="0.3">
      <c r="A151" s="11" t="s">
        <v>1294</v>
      </c>
      <c r="B151" s="3" t="s">
        <v>1292</v>
      </c>
      <c r="C151" s="3" t="s">
        <v>1015</v>
      </c>
      <c r="D151" s="3" t="s">
        <v>1014</v>
      </c>
      <c r="E151" s="3" t="s">
        <v>1292</v>
      </c>
      <c r="F151" s="3" t="s">
        <v>1070</v>
      </c>
      <c r="G151" s="3" t="s">
        <v>1045</v>
      </c>
      <c r="H151" s="3" t="s">
        <v>1044</v>
      </c>
      <c r="I151" s="3" t="s">
        <v>104</v>
      </c>
      <c r="J151" s="11" t="s">
        <v>1043</v>
      </c>
      <c r="K151" s="3">
        <v>6140.8010961985201</v>
      </c>
      <c r="L151" s="3"/>
      <c r="M151" s="3"/>
      <c r="N151" s="3"/>
      <c r="O151" s="3" t="s">
        <v>62</v>
      </c>
      <c r="P151" s="3" t="s">
        <v>1006</v>
      </c>
      <c r="Q151" s="3"/>
      <c r="R151" s="15">
        <f t="shared" si="6"/>
        <v>1.1630305106436591</v>
      </c>
      <c r="S151" s="43">
        <f t="shared" si="7"/>
        <v>1200000</v>
      </c>
      <c r="T151" s="5">
        <f t="shared" si="8"/>
        <v>1395636.6127723909</v>
      </c>
    </row>
    <row r="152" spans="1:20" x14ac:dyDescent="0.3">
      <c r="A152" s="11" t="s">
        <v>1293</v>
      </c>
      <c r="B152" s="3" t="s">
        <v>1292</v>
      </c>
      <c r="C152" s="3" t="s">
        <v>1015</v>
      </c>
      <c r="D152" s="3" t="s">
        <v>1014</v>
      </c>
      <c r="E152" s="3" t="s">
        <v>1292</v>
      </c>
      <c r="F152" s="3" t="s">
        <v>1070</v>
      </c>
      <c r="G152" s="3" t="s">
        <v>1045</v>
      </c>
      <c r="H152" s="3" t="s">
        <v>1044</v>
      </c>
      <c r="I152" s="3" t="s">
        <v>104</v>
      </c>
      <c r="J152" s="11" t="s">
        <v>1043</v>
      </c>
      <c r="K152" s="3">
        <v>39454.224009996498</v>
      </c>
      <c r="L152" s="3"/>
      <c r="M152" s="3"/>
      <c r="N152" s="3" t="s">
        <v>1759</v>
      </c>
      <c r="O152" s="3" t="s">
        <v>62</v>
      </c>
      <c r="P152" s="3" t="s">
        <v>1028</v>
      </c>
      <c r="Q152" s="3"/>
      <c r="R152" s="15">
        <f t="shared" si="6"/>
        <v>7.4723909109841857</v>
      </c>
      <c r="S152" s="43">
        <f t="shared" si="7"/>
        <v>1200000</v>
      </c>
      <c r="T152" s="5">
        <f t="shared" si="8"/>
        <v>8966869.0931810234</v>
      </c>
    </row>
    <row r="153" spans="1:20" x14ac:dyDescent="0.3">
      <c r="A153" s="11" t="s">
        <v>1291</v>
      </c>
      <c r="B153" s="3" t="s">
        <v>1284</v>
      </c>
      <c r="C153" s="3" t="s">
        <v>1015</v>
      </c>
      <c r="D153" s="3" t="s">
        <v>1014</v>
      </c>
      <c r="E153" s="3" t="s">
        <v>1158</v>
      </c>
      <c r="F153" s="3" t="s">
        <v>1012</v>
      </c>
      <c r="G153" s="3" t="s">
        <v>1012</v>
      </c>
      <c r="H153" s="3" t="s">
        <v>1158</v>
      </c>
      <c r="I153" s="3" t="s">
        <v>104</v>
      </c>
      <c r="J153" s="11" t="s">
        <v>1043</v>
      </c>
      <c r="K153" s="3">
        <v>8787.7646073220294</v>
      </c>
      <c r="L153" s="3"/>
      <c r="M153" s="3"/>
      <c r="N153" s="3"/>
      <c r="O153" s="3" t="s">
        <v>845</v>
      </c>
      <c r="P153" s="3" t="s">
        <v>1006</v>
      </c>
      <c r="Q153" s="3"/>
      <c r="R153" s="15">
        <f t="shared" si="6"/>
        <v>1.664349357447354</v>
      </c>
      <c r="S153" s="43">
        <f t="shared" si="7"/>
        <v>1200000</v>
      </c>
      <c r="T153" s="5">
        <f t="shared" si="8"/>
        <v>1997219.2289368247</v>
      </c>
    </row>
    <row r="154" spans="1:20" x14ac:dyDescent="0.3">
      <c r="A154" s="11" t="s">
        <v>1290</v>
      </c>
      <c r="B154" s="3" t="s">
        <v>1171</v>
      </c>
      <c r="C154" s="3" t="s">
        <v>1015</v>
      </c>
      <c r="D154" s="3" t="s">
        <v>1014</v>
      </c>
      <c r="E154" s="3" t="s">
        <v>1158</v>
      </c>
      <c r="F154" s="3" t="s">
        <v>1012</v>
      </c>
      <c r="G154" s="3" t="s">
        <v>1012</v>
      </c>
      <c r="H154" s="3" t="s">
        <v>1158</v>
      </c>
      <c r="I154" s="3" t="s">
        <v>104</v>
      </c>
      <c r="J154" s="11" t="s">
        <v>1043</v>
      </c>
      <c r="K154" s="3">
        <v>10892.1970098935</v>
      </c>
      <c r="L154" s="3"/>
      <c r="M154" s="3"/>
      <c r="N154" s="3"/>
      <c r="O154" s="3" t="s">
        <v>845</v>
      </c>
      <c r="P154" s="3" t="s">
        <v>1006</v>
      </c>
      <c r="Q154" s="3"/>
      <c r="R154" s="15">
        <f t="shared" si="6"/>
        <v>2.0629161003586174</v>
      </c>
      <c r="S154" s="43">
        <f t="shared" si="7"/>
        <v>1200000</v>
      </c>
      <c r="T154" s="5">
        <f t="shared" si="8"/>
        <v>2475499.3204303407</v>
      </c>
    </row>
    <row r="155" spans="1:20" x14ac:dyDescent="0.3">
      <c r="A155" s="11" t="s">
        <v>1289</v>
      </c>
      <c r="B155" s="3" t="s">
        <v>1284</v>
      </c>
      <c r="C155" s="3" t="s">
        <v>1015</v>
      </c>
      <c r="D155" s="3" t="s">
        <v>1014</v>
      </c>
      <c r="E155" s="3" t="s">
        <v>1158</v>
      </c>
      <c r="F155" s="3" t="s">
        <v>1012</v>
      </c>
      <c r="G155" s="3" t="s">
        <v>1012</v>
      </c>
      <c r="H155" s="3" t="s">
        <v>1158</v>
      </c>
      <c r="I155" s="3" t="s">
        <v>104</v>
      </c>
      <c r="J155" s="11" t="s">
        <v>1043</v>
      </c>
      <c r="K155" s="3">
        <v>16352.517970856101</v>
      </c>
      <c r="L155" s="3"/>
      <c r="M155" s="3"/>
      <c r="N155" s="3"/>
      <c r="O155" s="3" t="s">
        <v>62</v>
      </c>
      <c r="P155" s="3" t="s">
        <v>1006</v>
      </c>
      <c r="Q155" s="3"/>
      <c r="R155" s="15">
        <f t="shared" si="6"/>
        <v>3.0970677975106251</v>
      </c>
      <c r="S155" s="43">
        <f t="shared" si="7"/>
        <v>1200000</v>
      </c>
      <c r="T155" s="5">
        <f t="shared" si="8"/>
        <v>3716481.3570127501</v>
      </c>
    </row>
    <row r="156" spans="1:20" x14ac:dyDescent="0.3">
      <c r="A156" s="11" t="s">
        <v>1288</v>
      </c>
      <c r="B156" s="3" t="s">
        <v>1284</v>
      </c>
      <c r="C156" s="3" t="s">
        <v>1015</v>
      </c>
      <c r="D156" s="3" t="s">
        <v>1014</v>
      </c>
      <c r="E156" s="3" t="s">
        <v>1158</v>
      </c>
      <c r="F156" s="3" t="s">
        <v>1012</v>
      </c>
      <c r="G156" s="3" t="s">
        <v>1012</v>
      </c>
      <c r="H156" s="3" t="s">
        <v>1158</v>
      </c>
      <c r="I156" s="3" t="s">
        <v>39</v>
      </c>
      <c r="J156" s="11" t="s">
        <v>1043</v>
      </c>
      <c r="K156" s="3">
        <v>8702.5795662459095</v>
      </c>
      <c r="L156" s="3"/>
      <c r="M156" s="3"/>
      <c r="N156" s="3"/>
      <c r="O156" s="3" t="s">
        <v>845</v>
      </c>
      <c r="P156" s="3" t="s">
        <v>1006</v>
      </c>
      <c r="Q156" s="3"/>
      <c r="R156" s="15">
        <f t="shared" si="6"/>
        <v>1.6482158269405132</v>
      </c>
      <c r="S156" s="43">
        <f t="shared" si="7"/>
        <v>1200000</v>
      </c>
      <c r="T156" s="5">
        <f t="shared" si="8"/>
        <v>1977858.9923286159</v>
      </c>
    </row>
    <row r="157" spans="1:20" x14ac:dyDescent="0.3">
      <c r="A157" s="11" t="s">
        <v>1287</v>
      </c>
      <c r="B157" s="3" t="s">
        <v>1284</v>
      </c>
      <c r="C157" s="3" t="s">
        <v>1015</v>
      </c>
      <c r="D157" s="3" t="s">
        <v>1014</v>
      </c>
      <c r="E157" s="3" t="s">
        <v>1158</v>
      </c>
      <c r="F157" s="3" t="s">
        <v>1109</v>
      </c>
      <c r="G157" s="3" t="s">
        <v>1109</v>
      </c>
      <c r="H157" s="3" t="s">
        <v>1158</v>
      </c>
      <c r="I157" s="3" t="s">
        <v>104</v>
      </c>
      <c r="J157" s="11" t="s">
        <v>1043</v>
      </c>
      <c r="K157" s="3">
        <v>9323.3372037591507</v>
      </c>
      <c r="L157" s="3"/>
      <c r="M157" s="3"/>
      <c r="N157" s="3"/>
      <c r="O157" s="3" t="s">
        <v>845</v>
      </c>
      <c r="P157" s="3" t="s">
        <v>1006</v>
      </c>
      <c r="Q157" s="3" t="s">
        <v>1680</v>
      </c>
      <c r="R157" s="15">
        <f t="shared" si="6"/>
        <v>1.7657835613180211</v>
      </c>
      <c r="S157" s="43">
        <f t="shared" si="7"/>
        <v>1200000</v>
      </c>
      <c r="T157" s="5">
        <f t="shared" si="8"/>
        <v>2118940.2735816254</v>
      </c>
    </row>
    <row r="158" spans="1:20" x14ac:dyDescent="0.3">
      <c r="A158" s="11" t="s">
        <v>1286</v>
      </c>
      <c r="B158" s="3" t="s">
        <v>1284</v>
      </c>
      <c r="C158" s="3" t="s">
        <v>1015</v>
      </c>
      <c r="D158" s="3" t="s">
        <v>1014</v>
      </c>
      <c r="E158" s="3" t="s">
        <v>1158</v>
      </c>
      <c r="F158" s="3" t="s">
        <v>1109</v>
      </c>
      <c r="G158" s="3" t="s">
        <v>1109</v>
      </c>
      <c r="H158" s="3" t="s">
        <v>1158</v>
      </c>
      <c r="I158" s="3" t="s">
        <v>104</v>
      </c>
      <c r="J158" s="11" t="s">
        <v>1043</v>
      </c>
      <c r="K158" s="3">
        <v>5574.2925300101297</v>
      </c>
      <c r="L158" s="3"/>
      <c r="M158" s="3"/>
      <c r="N158" s="3"/>
      <c r="O158" s="3" t="s">
        <v>845</v>
      </c>
      <c r="P158" s="3" t="s">
        <v>1006</v>
      </c>
      <c r="Q158" s="3" t="s">
        <v>1680</v>
      </c>
      <c r="R158" s="15">
        <f t="shared" si="6"/>
        <v>1.0557372215928276</v>
      </c>
      <c r="S158" s="43">
        <f t="shared" si="7"/>
        <v>1200000</v>
      </c>
      <c r="T158" s="5">
        <f t="shared" si="8"/>
        <v>1266884.665911393</v>
      </c>
    </row>
    <row r="159" spans="1:20" x14ac:dyDescent="0.3">
      <c r="A159" s="11" t="s">
        <v>1285</v>
      </c>
      <c r="B159" s="3" t="s">
        <v>1284</v>
      </c>
      <c r="C159" s="3" t="s">
        <v>1015</v>
      </c>
      <c r="D159" s="3" t="s">
        <v>1014</v>
      </c>
      <c r="E159" s="3" t="s">
        <v>1158</v>
      </c>
      <c r="F159" s="3" t="s">
        <v>1070</v>
      </c>
      <c r="G159" s="3" t="s">
        <v>1109</v>
      </c>
      <c r="H159" s="3" t="s">
        <v>1158</v>
      </c>
      <c r="I159" s="3" t="s">
        <v>104</v>
      </c>
      <c r="J159" s="11" t="s">
        <v>1043</v>
      </c>
      <c r="K159" s="3">
        <v>9227.1928423705995</v>
      </c>
      <c r="L159" s="3"/>
      <c r="M159" s="3"/>
      <c r="N159" s="3"/>
      <c r="O159" s="3" t="s">
        <v>845</v>
      </c>
      <c r="P159" s="3" t="s">
        <v>1006</v>
      </c>
      <c r="Q159" s="3"/>
      <c r="R159" s="15">
        <f t="shared" si="6"/>
        <v>1.7475744019641286</v>
      </c>
      <c r="S159" s="43">
        <f t="shared" si="7"/>
        <v>1200000</v>
      </c>
      <c r="T159" s="5">
        <f t="shared" si="8"/>
        <v>2097089.2823569544</v>
      </c>
    </row>
    <row r="160" spans="1:20" x14ac:dyDescent="0.3">
      <c r="A160" s="11" t="s">
        <v>1283</v>
      </c>
      <c r="B160" s="3" t="s">
        <v>1282</v>
      </c>
      <c r="C160" s="3" t="s">
        <v>1015</v>
      </c>
      <c r="D160" s="3" t="s">
        <v>1014</v>
      </c>
      <c r="E160" s="3" t="s">
        <v>1158</v>
      </c>
      <c r="F160" s="3" t="s">
        <v>1070</v>
      </c>
      <c r="G160" s="3" t="s">
        <v>1045</v>
      </c>
      <c r="H160" s="3" t="s">
        <v>1158</v>
      </c>
      <c r="I160" s="3" t="s">
        <v>104</v>
      </c>
      <c r="J160" s="11" t="s">
        <v>1043</v>
      </c>
      <c r="K160" s="3">
        <v>14963.5851098655</v>
      </c>
      <c r="L160" s="3" t="s">
        <v>194</v>
      </c>
      <c r="M160" s="3" t="s">
        <v>239</v>
      </c>
      <c r="N160" s="3"/>
      <c r="O160" s="3" t="s">
        <v>62</v>
      </c>
      <c r="P160" s="3" t="s">
        <v>1028</v>
      </c>
      <c r="Q160" s="3"/>
      <c r="R160" s="15">
        <f t="shared" si="6"/>
        <v>2.8340123314139207</v>
      </c>
      <c r="S160" s="43">
        <f t="shared" si="7"/>
        <v>1200000</v>
      </c>
      <c r="T160" s="5">
        <f t="shared" si="8"/>
        <v>3400814.797696705</v>
      </c>
    </row>
    <row r="161" spans="1:20" x14ac:dyDescent="0.3">
      <c r="A161" s="11" t="s">
        <v>1281</v>
      </c>
      <c r="B161" s="3" t="s">
        <v>1280</v>
      </c>
      <c r="C161" s="3" t="s">
        <v>1015</v>
      </c>
      <c r="D161" s="3" t="s">
        <v>1014</v>
      </c>
      <c r="E161" s="3" t="s">
        <v>1265</v>
      </c>
      <c r="F161" s="3" t="s">
        <v>1109</v>
      </c>
      <c r="G161" s="3" t="s">
        <v>1045</v>
      </c>
      <c r="H161" s="3" t="s">
        <v>1265</v>
      </c>
      <c r="I161" s="3" t="s">
        <v>104</v>
      </c>
      <c r="J161" s="11" t="s">
        <v>1043</v>
      </c>
      <c r="K161" s="3">
        <v>12461.5382702102</v>
      </c>
      <c r="L161" s="3"/>
      <c r="M161" s="3"/>
      <c r="N161" s="3" t="s">
        <v>1760</v>
      </c>
      <c r="O161" s="3" t="s">
        <v>62</v>
      </c>
      <c r="P161" s="3" t="s">
        <v>1006</v>
      </c>
      <c r="Q161" s="3" t="s">
        <v>1680</v>
      </c>
      <c r="R161" s="15">
        <f t="shared" si="6"/>
        <v>2.360139823903447</v>
      </c>
      <c r="S161" s="43">
        <f t="shared" si="7"/>
        <v>1200000</v>
      </c>
      <c r="T161" s="5">
        <f t="shared" si="8"/>
        <v>2832167.7886841362</v>
      </c>
    </row>
    <row r="162" spans="1:20" x14ac:dyDescent="0.3">
      <c r="A162" s="11" t="s">
        <v>1279</v>
      </c>
      <c r="B162" s="3" t="s">
        <v>67</v>
      </c>
      <c r="C162" s="3" t="s">
        <v>1015</v>
      </c>
      <c r="D162" s="3" t="s">
        <v>1022</v>
      </c>
      <c r="E162" s="3" t="s">
        <v>1186</v>
      </c>
      <c r="F162" s="3" t="s">
        <v>1109</v>
      </c>
      <c r="G162" s="3" t="s">
        <v>1109</v>
      </c>
      <c r="H162" s="3" t="s">
        <v>1186</v>
      </c>
      <c r="I162" s="3" t="s">
        <v>39</v>
      </c>
      <c r="J162" s="11" t="s">
        <v>1025</v>
      </c>
      <c r="K162" s="3">
        <v>4472.4891027003196</v>
      </c>
      <c r="L162" s="3"/>
      <c r="M162" s="3"/>
      <c r="N162" s="3"/>
      <c r="O162" s="3" t="s">
        <v>845</v>
      </c>
      <c r="P162" s="3" t="s">
        <v>1006</v>
      </c>
      <c r="Q162" s="3" t="s">
        <v>1680</v>
      </c>
      <c r="R162" s="15">
        <f t="shared" si="6"/>
        <v>0.8470623300568787</v>
      </c>
      <c r="S162" s="43">
        <f t="shared" si="7"/>
        <v>650000</v>
      </c>
      <c r="T162" s="5">
        <f t="shared" si="8"/>
        <v>550590.51453697111</v>
      </c>
    </row>
    <row r="163" spans="1:20" x14ac:dyDescent="0.3">
      <c r="A163" s="11" t="s">
        <v>1278</v>
      </c>
      <c r="B163" s="3" t="s">
        <v>197</v>
      </c>
      <c r="C163" s="3" t="s">
        <v>1015</v>
      </c>
      <c r="D163" s="3" t="s">
        <v>1014</v>
      </c>
      <c r="E163" s="3" t="s">
        <v>1186</v>
      </c>
      <c r="F163" s="3" t="s">
        <v>1109</v>
      </c>
      <c r="G163" s="3" t="s">
        <v>1109</v>
      </c>
      <c r="H163" s="3" t="s">
        <v>1186</v>
      </c>
      <c r="I163" s="3" t="s">
        <v>39</v>
      </c>
      <c r="J163" s="11" t="s">
        <v>1010</v>
      </c>
      <c r="K163" s="3">
        <v>7535.9046286881603</v>
      </c>
      <c r="L163" s="3"/>
      <c r="M163" s="3"/>
      <c r="N163" s="3"/>
      <c r="O163" s="3" t="s">
        <v>845</v>
      </c>
      <c r="P163" s="3" t="s">
        <v>1006</v>
      </c>
      <c r="Q163" s="3" t="s">
        <v>1680</v>
      </c>
      <c r="R163" s="15">
        <f t="shared" si="6"/>
        <v>1.4272546645242727</v>
      </c>
      <c r="S163" s="43">
        <f t="shared" si="7"/>
        <v>925000</v>
      </c>
      <c r="T163" s="5">
        <f t="shared" si="8"/>
        <v>1320210.5646849524</v>
      </c>
    </row>
    <row r="164" spans="1:20" x14ac:dyDescent="0.3">
      <c r="A164" s="11" t="s">
        <v>1277</v>
      </c>
      <c r="B164" s="3" t="s">
        <v>1274</v>
      </c>
      <c r="C164" s="3" t="s">
        <v>1015</v>
      </c>
      <c r="D164" s="3" t="s">
        <v>1014</v>
      </c>
      <c r="E164" s="3" t="s">
        <v>1274</v>
      </c>
      <c r="F164" s="3" t="s">
        <v>1038</v>
      </c>
      <c r="G164" s="3" t="s">
        <v>1045</v>
      </c>
      <c r="H164" s="3" t="s">
        <v>1074</v>
      </c>
      <c r="I164" s="3" t="s">
        <v>39</v>
      </c>
      <c r="J164" s="11" t="s">
        <v>1043</v>
      </c>
      <c r="K164" s="3">
        <v>961.15051188138602</v>
      </c>
      <c r="L164" s="3"/>
      <c r="M164" s="3"/>
      <c r="N164" s="3"/>
      <c r="O164" s="3" t="s">
        <v>62</v>
      </c>
      <c r="P164" s="3" t="s">
        <v>1028</v>
      </c>
      <c r="Q164" s="3" t="s">
        <v>1680</v>
      </c>
      <c r="R164" s="15">
        <f t="shared" si="6"/>
        <v>0.18203608179571704</v>
      </c>
      <c r="S164" s="43">
        <f t="shared" si="7"/>
        <v>1200000</v>
      </c>
      <c r="T164" s="5">
        <f t="shared" si="8"/>
        <v>218443.29815486044</v>
      </c>
    </row>
    <row r="165" spans="1:20" x14ac:dyDescent="0.3">
      <c r="A165" s="11" t="s">
        <v>1276</v>
      </c>
      <c r="B165" s="3" t="s">
        <v>1274</v>
      </c>
      <c r="C165" s="3" t="s">
        <v>1015</v>
      </c>
      <c r="D165" s="3" t="s">
        <v>1014</v>
      </c>
      <c r="E165" s="3" t="s">
        <v>1274</v>
      </c>
      <c r="F165" s="3" t="s">
        <v>1038</v>
      </c>
      <c r="G165" s="3" t="s">
        <v>1045</v>
      </c>
      <c r="H165" s="3" t="s">
        <v>1044</v>
      </c>
      <c r="I165" s="3" t="s">
        <v>39</v>
      </c>
      <c r="J165" s="11" t="s">
        <v>1043</v>
      </c>
      <c r="K165" s="3">
        <v>1843.1067821699901</v>
      </c>
      <c r="L165" s="3"/>
      <c r="M165" s="3"/>
      <c r="N165" s="3"/>
      <c r="O165" s="3" t="s">
        <v>62</v>
      </c>
      <c r="P165" s="3" t="s">
        <v>1028</v>
      </c>
      <c r="Q165" s="3" t="s">
        <v>1683</v>
      </c>
      <c r="R165" s="15">
        <f t="shared" si="6"/>
        <v>0.34907325419886176</v>
      </c>
      <c r="S165" s="43">
        <f t="shared" si="7"/>
        <v>1200000</v>
      </c>
      <c r="T165" s="5">
        <f t="shared" si="8"/>
        <v>418887.90503863414</v>
      </c>
    </row>
    <row r="166" spans="1:20" x14ac:dyDescent="0.3">
      <c r="A166" s="11" t="s">
        <v>1275</v>
      </c>
      <c r="B166" s="3" t="s">
        <v>1274</v>
      </c>
      <c r="C166" s="3" t="s">
        <v>1015</v>
      </c>
      <c r="D166" s="3" t="s">
        <v>1014</v>
      </c>
      <c r="E166" s="3" t="s">
        <v>1274</v>
      </c>
      <c r="F166" s="3" t="s">
        <v>1038</v>
      </c>
      <c r="G166" s="3" t="s">
        <v>1045</v>
      </c>
      <c r="H166" s="3" t="s">
        <v>1044</v>
      </c>
      <c r="I166" s="3" t="s">
        <v>104</v>
      </c>
      <c r="J166" s="11" t="s">
        <v>1043</v>
      </c>
      <c r="K166" s="3">
        <v>9754.0348630794706</v>
      </c>
      <c r="L166" s="3"/>
      <c r="M166" s="3"/>
      <c r="N166" s="3" t="s">
        <v>1761</v>
      </c>
      <c r="O166" s="3" t="s">
        <v>845</v>
      </c>
      <c r="P166" s="3" t="s">
        <v>1006</v>
      </c>
      <c r="Q166" s="3" t="s">
        <v>1683</v>
      </c>
      <c r="R166" s="15">
        <f t="shared" si="6"/>
        <v>1.8473550877044451</v>
      </c>
      <c r="S166" s="43">
        <f t="shared" si="7"/>
        <v>1200000</v>
      </c>
      <c r="T166" s="5">
        <f t="shared" si="8"/>
        <v>2216826.1052453341</v>
      </c>
    </row>
    <row r="167" spans="1:20" x14ac:dyDescent="0.3">
      <c r="A167" s="11" t="s">
        <v>1273</v>
      </c>
      <c r="B167" s="3" t="s">
        <v>300</v>
      </c>
      <c r="C167" s="3" t="s">
        <v>1015</v>
      </c>
      <c r="D167" s="3" t="s">
        <v>1014</v>
      </c>
      <c r="E167" s="3" t="s">
        <v>1021</v>
      </c>
      <c r="F167" s="3" t="s">
        <v>1242</v>
      </c>
      <c r="G167" s="3" t="s">
        <v>1011</v>
      </c>
      <c r="H167" s="3" t="s">
        <v>1021</v>
      </c>
      <c r="I167" s="3" t="s">
        <v>88</v>
      </c>
      <c r="J167" s="11" t="s">
        <v>1019</v>
      </c>
      <c r="K167" s="3">
        <v>9207.7230255497307</v>
      </c>
      <c r="L167" s="3"/>
      <c r="M167" s="3"/>
      <c r="N167" s="3"/>
      <c r="O167" s="3" t="s">
        <v>32</v>
      </c>
      <c r="P167" s="3" t="s">
        <v>1028</v>
      </c>
      <c r="Q167" s="22" t="s">
        <v>755</v>
      </c>
      <c r="R167" s="15">
        <f t="shared" si="6"/>
        <v>1.7438869366571459</v>
      </c>
      <c r="S167" s="43">
        <f t="shared" si="7"/>
        <v>1400000</v>
      </c>
      <c r="T167" s="5">
        <f t="shared" si="8"/>
        <v>2441441.7113200044</v>
      </c>
    </row>
    <row r="168" spans="1:20" x14ac:dyDescent="0.3">
      <c r="A168" s="11" t="s">
        <v>1271</v>
      </c>
      <c r="B168" s="3" t="s">
        <v>1270</v>
      </c>
      <c r="C168" s="3" t="s">
        <v>1015</v>
      </c>
      <c r="D168" s="3" t="s">
        <v>1014</v>
      </c>
      <c r="E168" s="3" t="s">
        <v>1272</v>
      </c>
      <c r="F168" s="3" t="s">
        <v>1038</v>
      </c>
      <c r="G168" s="3" t="s">
        <v>1104</v>
      </c>
      <c r="H168" s="3" t="s">
        <v>1272</v>
      </c>
      <c r="I168" s="3" t="s">
        <v>88</v>
      </c>
      <c r="J168" s="11" t="s">
        <v>1019</v>
      </c>
      <c r="K168" s="3">
        <v>15436.5194487015</v>
      </c>
      <c r="L168" s="3" t="s">
        <v>1234</v>
      </c>
      <c r="M168" s="3" t="s">
        <v>1269</v>
      </c>
      <c r="N168" s="3"/>
      <c r="O168" s="3" t="s">
        <v>62</v>
      </c>
      <c r="P168" s="3" t="s">
        <v>1028</v>
      </c>
      <c r="Q168" s="3" t="s">
        <v>1683</v>
      </c>
      <c r="R168" s="15">
        <f t="shared" si="6"/>
        <v>2.9235832289207386</v>
      </c>
      <c r="S168" s="43">
        <f t="shared" si="7"/>
        <v>1400000</v>
      </c>
      <c r="T168" s="5">
        <f t="shared" si="8"/>
        <v>4093016.5204890342</v>
      </c>
    </row>
    <row r="169" spans="1:20" x14ac:dyDescent="0.3">
      <c r="A169" s="11" t="s">
        <v>1267</v>
      </c>
      <c r="B169" s="3" t="s">
        <v>1266</v>
      </c>
      <c r="C169" s="3" t="s">
        <v>1015</v>
      </c>
      <c r="D169" s="3" t="s">
        <v>1014</v>
      </c>
      <c r="E169" s="3" t="s">
        <v>1268</v>
      </c>
      <c r="F169" s="3" t="s">
        <v>1038</v>
      </c>
      <c r="G169" s="3" t="s">
        <v>1045</v>
      </c>
      <c r="H169" s="3" t="s">
        <v>1044</v>
      </c>
      <c r="I169" s="3" t="s">
        <v>88</v>
      </c>
      <c r="J169" s="11" t="s">
        <v>1043</v>
      </c>
      <c r="K169" s="3">
        <v>11505.342762325899</v>
      </c>
      <c r="L169" s="3"/>
      <c r="M169" s="3"/>
      <c r="N169" s="3"/>
      <c r="O169" s="3" t="s">
        <v>62</v>
      </c>
      <c r="P169" s="3" t="s">
        <v>1028</v>
      </c>
      <c r="Q169" s="3" t="s">
        <v>1683</v>
      </c>
      <c r="R169" s="15">
        <f t="shared" si="6"/>
        <v>2.1790421898344507</v>
      </c>
      <c r="S169" s="43">
        <f t="shared" si="7"/>
        <v>1200000</v>
      </c>
      <c r="T169" s="5">
        <f t="shared" si="8"/>
        <v>2614850.627801341</v>
      </c>
    </row>
    <row r="170" spans="1:20" x14ac:dyDescent="0.3">
      <c r="A170" s="11" t="s">
        <v>1264</v>
      </c>
      <c r="B170" s="3" t="s">
        <v>1263</v>
      </c>
      <c r="C170" s="3" t="s">
        <v>1015</v>
      </c>
      <c r="D170" s="3" t="s">
        <v>1014</v>
      </c>
      <c r="E170" s="3" t="s">
        <v>1263</v>
      </c>
      <c r="F170" s="3" t="s">
        <v>1038</v>
      </c>
      <c r="G170" s="3" t="s">
        <v>1109</v>
      </c>
      <c r="H170" s="3" t="s">
        <v>1265</v>
      </c>
      <c r="I170" s="3" t="s">
        <v>39</v>
      </c>
      <c r="J170" s="11" t="s">
        <v>1043</v>
      </c>
      <c r="K170" s="3">
        <v>20550.031579572598</v>
      </c>
      <c r="L170" s="3"/>
      <c r="M170" s="3"/>
      <c r="N170" s="3" t="s">
        <v>1762</v>
      </c>
      <c r="O170" s="3" t="s">
        <v>845</v>
      </c>
      <c r="P170" s="3" t="s">
        <v>1006</v>
      </c>
      <c r="Q170" s="22" t="s">
        <v>1688</v>
      </c>
      <c r="R170" s="15">
        <f t="shared" si="6"/>
        <v>3.8920514355251132</v>
      </c>
      <c r="S170" s="43">
        <f t="shared" si="7"/>
        <v>1200000</v>
      </c>
      <c r="T170" s="5">
        <f t="shared" si="8"/>
        <v>4670461.7226301357</v>
      </c>
    </row>
    <row r="171" spans="1:20" x14ac:dyDescent="0.3">
      <c r="A171" s="11" t="s">
        <v>1262</v>
      </c>
      <c r="B171" s="3" t="s">
        <v>1167</v>
      </c>
      <c r="C171" s="3" t="s">
        <v>1015</v>
      </c>
      <c r="D171" s="3" t="s">
        <v>1014</v>
      </c>
      <c r="E171" s="3" t="s">
        <v>1044</v>
      </c>
      <c r="F171" s="3" t="s">
        <v>1012</v>
      </c>
      <c r="G171" s="3" t="s">
        <v>1045</v>
      </c>
      <c r="H171" s="3" t="s">
        <v>1044</v>
      </c>
      <c r="I171" s="3" t="s">
        <v>88</v>
      </c>
      <c r="J171" s="11" t="s">
        <v>1043</v>
      </c>
      <c r="K171" s="3">
        <v>3954.2390242901301</v>
      </c>
      <c r="L171" s="3" t="s">
        <v>1165</v>
      </c>
      <c r="M171" s="3" t="s">
        <v>1261</v>
      </c>
      <c r="N171" s="3" t="s">
        <v>1763</v>
      </c>
      <c r="O171" s="3" t="s">
        <v>62</v>
      </c>
      <c r="P171" s="3" t="s">
        <v>1028</v>
      </c>
      <c r="Q171" s="3"/>
      <c r="R171" s="15">
        <f t="shared" si="6"/>
        <v>0.74890890611555494</v>
      </c>
      <c r="S171" s="43">
        <f t="shared" si="7"/>
        <v>1200000</v>
      </c>
      <c r="T171" s="5">
        <f t="shared" si="8"/>
        <v>898690.68733866594</v>
      </c>
    </row>
    <row r="172" spans="1:20" x14ac:dyDescent="0.3">
      <c r="A172" s="11" t="s">
        <v>1260</v>
      </c>
      <c r="B172" s="3" t="s">
        <v>344</v>
      </c>
      <c r="C172" s="3" t="s">
        <v>1015</v>
      </c>
      <c r="D172" s="3" t="s">
        <v>1014</v>
      </c>
      <c r="E172" s="3" t="s">
        <v>1044</v>
      </c>
      <c r="F172" s="3" t="s">
        <v>1012</v>
      </c>
      <c r="G172" s="3" t="s">
        <v>1045</v>
      </c>
      <c r="H172" s="3" t="s">
        <v>1044</v>
      </c>
      <c r="I172" s="3" t="s">
        <v>88</v>
      </c>
      <c r="J172" s="11" t="s">
        <v>1010</v>
      </c>
      <c r="K172" s="3">
        <v>11759.542232064299</v>
      </c>
      <c r="L172" s="3" t="s">
        <v>1259</v>
      </c>
      <c r="M172" s="3" t="s">
        <v>1258</v>
      </c>
      <c r="N172" s="3"/>
      <c r="O172" s="3" t="s">
        <v>62</v>
      </c>
      <c r="P172" s="3" t="s">
        <v>1028</v>
      </c>
      <c r="Q172" s="3"/>
      <c r="R172" s="15">
        <f t="shared" si="6"/>
        <v>2.2271860288000567</v>
      </c>
      <c r="S172" s="43">
        <f t="shared" si="7"/>
        <v>925000</v>
      </c>
      <c r="T172" s="5">
        <f t="shared" si="8"/>
        <v>2060147.0766400525</v>
      </c>
    </row>
    <row r="173" spans="1:20" x14ac:dyDescent="0.3">
      <c r="A173" s="11" t="s">
        <v>1257</v>
      </c>
      <c r="B173" s="3" t="s">
        <v>1250</v>
      </c>
      <c r="C173" s="3" t="s">
        <v>1015</v>
      </c>
      <c r="D173" s="3" t="s">
        <v>1014</v>
      </c>
      <c r="E173" s="3" t="s">
        <v>1044</v>
      </c>
      <c r="F173" s="3" t="s">
        <v>1109</v>
      </c>
      <c r="G173" s="3" t="s">
        <v>1045</v>
      </c>
      <c r="H173" s="3" t="s">
        <v>1044</v>
      </c>
      <c r="I173" s="3" t="s">
        <v>104</v>
      </c>
      <c r="J173" s="11" t="s">
        <v>1043</v>
      </c>
      <c r="K173" s="3">
        <v>5524.9997891462799</v>
      </c>
      <c r="L173" s="3"/>
      <c r="M173" s="3"/>
      <c r="N173" s="3" t="s">
        <v>1764</v>
      </c>
      <c r="O173" s="3" t="s">
        <v>62</v>
      </c>
      <c r="P173" s="3" t="s">
        <v>1028</v>
      </c>
      <c r="Q173" s="3"/>
      <c r="R173" s="15">
        <f t="shared" si="6"/>
        <v>1.0464014752170985</v>
      </c>
      <c r="S173" s="43">
        <f t="shared" si="7"/>
        <v>1200000</v>
      </c>
      <c r="T173" s="5">
        <f t="shared" si="8"/>
        <v>1255681.7702605182</v>
      </c>
    </row>
    <row r="174" spans="1:20" x14ac:dyDescent="0.3">
      <c r="A174" s="11" t="s">
        <v>1256</v>
      </c>
      <c r="B174" s="3" t="s">
        <v>1250</v>
      </c>
      <c r="C174" s="3" t="s">
        <v>1015</v>
      </c>
      <c r="D174" s="3" t="s">
        <v>1014</v>
      </c>
      <c r="E174" s="3" t="s">
        <v>1044</v>
      </c>
      <c r="F174" s="3" t="s">
        <v>1109</v>
      </c>
      <c r="G174" s="3" t="s">
        <v>1045</v>
      </c>
      <c r="H174" s="3" t="s">
        <v>1044</v>
      </c>
      <c r="I174" s="3" t="s">
        <v>104</v>
      </c>
      <c r="J174" s="11" t="s">
        <v>1043</v>
      </c>
      <c r="K174" s="3">
        <v>10771.660338354401</v>
      </c>
      <c r="L174" s="3"/>
      <c r="M174" s="3"/>
      <c r="N174" s="3"/>
      <c r="O174" s="3" t="s">
        <v>62</v>
      </c>
      <c r="P174" s="3" t="s">
        <v>1006</v>
      </c>
      <c r="Q174" s="3"/>
      <c r="R174" s="15">
        <f t="shared" si="6"/>
        <v>2.0400871852943943</v>
      </c>
      <c r="S174" s="43">
        <f t="shared" si="7"/>
        <v>1200000</v>
      </c>
      <c r="T174" s="5">
        <f t="shared" si="8"/>
        <v>2448104.622353273</v>
      </c>
    </row>
    <row r="175" spans="1:20" x14ac:dyDescent="0.3">
      <c r="A175" s="11" t="s">
        <v>1255</v>
      </c>
      <c r="B175" s="3" t="s">
        <v>1250</v>
      </c>
      <c r="C175" s="3" t="s">
        <v>1015</v>
      </c>
      <c r="D175" s="3" t="s">
        <v>1014</v>
      </c>
      <c r="E175" s="3" t="s">
        <v>1044</v>
      </c>
      <c r="F175" s="3" t="s">
        <v>1070</v>
      </c>
      <c r="G175" s="3" t="s">
        <v>1045</v>
      </c>
      <c r="H175" s="3" t="s">
        <v>1044</v>
      </c>
      <c r="I175" s="3" t="s">
        <v>104</v>
      </c>
      <c r="J175" s="11" t="s">
        <v>1043</v>
      </c>
      <c r="K175" s="3">
        <v>21131.952337404</v>
      </c>
      <c r="L175" s="3"/>
      <c r="M175" s="3"/>
      <c r="N175" s="3"/>
      <c r="O175" s="3" t="s">
        <v>62</v>
      </c>
      <c r="P175" s="3" t="s">
        <v>1006</v>
      </c>
      <c r="Q175" s="3"/>
      <c r="R175" s="15">
        <f t="shared" si="6"/>
        <v>4.0022637002659094</v>
      </c>
      <c r="S175" s="43">
        <f t="shared" si="7"/>
        <v>1200000</v>
      </c>
      <c r="T175" s="5">
        <f t="shared" si="8"/>
        <v>4802716.4403190911</v>
      </c>
    </row>
    <row r="176" spans="1:20" x14ac:dyDescent="0.3">
      <c r="A176" s="11" t="s">
        <v>1254</v>
      </c>
      <c r="B176" s="3" t="s">
        <v>1250</v>
      </c>
      <c r="C176" s="3" t="s">
        <v>1015</v>
      </c>
      <c r="D176" s="3" t="s">
        <v>1014</v>
      </c>
      <c r="E176" s="3" t="s">
        <v>1044</v>
      </c>
      <c r="F176" s="3" t="s">
        <v>1070</v>
      </c>
      <c r="G176" s="3" t="s">
        <v>1045</v>
      </c>
      <c r="H176" s="3" t="s">
        <v>1044</v>
      </c>
      <c r="I176" s="3" t="s">
        <v>104</v>
      </c>
      <c r="J176" s="11" t="s">
        <v>1043</v>
      </c>
      <c r="K176" s="3">
        <v>21087.438860395501</v>
      </c>
      <c r="L176" s="3"/>
      <c r="M176" s="3"/>
      <c r="N176" s="3"/>
      <c r="O176" s="3" t="s">
        <v>845</v>
      </c>
      <c r="P176" s="3" t="s">
        <v>1006</v>
      </c>
      <c r="Q176" s="3"/>
      <c r="R176" s="15">
        <f t="shared" si="6"/>
        <v>3.9938331174991482</v>
      </c>
      <c r="S176" s="43">
        <f t="shared" si="7"/>
        <v>1200000</v>
      </c>
      <c r="T176" s="5">
        <f t="shared" si="8"/>
        <v>4792599.7409989778</v>
      </c>
    </row>
    <row r="177" spans="1:20" x14ac:dyDescent="0.3">
      <c r="A177" s="11" t="s">
        <v>1253</v>
      </c>
      <c r="B177" s="3" t="s">
        <v>1250</v>
      </c>
      <c r="C177" s="3" t="s">
        <v>1015</v>
      </c>
      <c r="D177" s="3" t="s">
        <v>1014</v>
      </c>
      <c r="E177" s="3" t="s">
        <v>1044</v>
      </c>
      <c r="F177" s="3" t="s">
        <v>1070</v>
      </c>
      <c r="G177" s="3" t="s">
        <v>1045</v>
      </c>
      <c r="H177" s="3" t="s">
        <v>1044</v>
      </c>
      <c r="I177" s="3" t="s">
        <v>104</v>
      </c>
      <c r="J177" s="11" t="s">
        <v>1043</v>
      </c>
      <c r="K177" s="3">
        <v>11324.7836928503</v>
      </c>
      <c r="L177" s="3"/>
      <c r="M177" s="3"/>
      <c r="N177" s="3"/>
      <c r="O177" s="3" t="s">
        <v>62</v>
      </c>
      <c r="P177" s="3" t="s">
        <v>1028</v>
      </c>
      <c r="Q177" s="3"/>
      <c r="R177" s="15">
        <f t="shared" si="6"/>
        <v>2.1448453963731628</v>
      </c>
      <c r="S177" s="43">
        <f t="shared" si="7"/>
        <v>1200000</v>
      </c>
      <c r="T177" s="5">
        <f t="shared" si="8"/>
        <v>2573814.4756477955</v>
      </c>
    </row>
    <row r="178" spans="1:20" x14ac:dyDescent="0.3">
      <c r="A178" s="11" t="s">
        <v>1252</v>
      </c>
      <c r="B178" s="3" t="s">
        <v>1250</v>
      </c>
      <c r="C178" s="3" t="s">
        <v>1015</v>
      </c>
      <c r="D178" s="3" t="s">
        <v>1014</v>
      </c>
      <c r="E178" s="3" t="s">
        <v>1044</v>
      </c>
      <c r="F178" s="3" t="s">
        <v>1070</v>
      </c>
      <c r="G178" s="3" t="s">
        <v>1045</v>
      </c>
      <c r="H178" s="3" t="s">
        <v>1044</v>
      </c>
      <c r="I178" s="3" t="s">
        <v>104</v>
      </c>
      <c r="J178" s="11" t="s">
        <v>1043</v>
      </c>
      <c r="K178" s="3">
        <v>17150.343934918899</v>
      </c>
      <c r="L178" s="3"/>
      <c r="M178" s="3"/>
      <c r="N178" s="3"/>
      <c r="O178" s="3" t="s">
        <v>62</v>
      </c>
      <c r="P178" s="3" t="s">
        <v>1028</v>
      </c>
      <c r="Q178" s="3"/>
      <c r="R178" s="15">
        <f t="shared" si="6"/>
        <v>3.2481711997952463</v>
      </c>
      <c r="S178" s="43">
        <f t="shared" si="7"/>
        <v>1200000</v>
      </c>
      <c r="T178" s="5">
        <f t="shared" si="8"/>
        <v>3897805.4397542956</v>
      </c>
    </row>
    <row r="179" spans="1:20" x14ac:dyDescent="0.3">
      <c r="A179" s="11" t="s">
        <v>1251</v>
      </c>
      <c r="B179" s="3" t="s">
        <v>1250</v>
      </c>
      <c r="C179" s="3" t="s">
        <v>1015</v>
      </c>
      <c r="D179" s="3" t="s">
        <v>1014</v>
      </c>
      <c r="E179" s="3" t="s">
        <v>1044</v>
      </c>
      <c r="F179" s="3" t="s">
        <v>1095</v>
      </c>
      <c r="G179" s="3" t="s">
        <v>1045</v>
      </c>
      <c r="H179" s="3" t="s">
        <v>1044</v>
      </c>
      <c r="I179" s="3" t="s">
        <v>39</v>
      </c>
      <c r="J179" s="11" t="s">
        <v>1043</v>
      </c>
      <c r="K179" s="3">
        <v>4081.6957313154599</v>
      </c>
      <c r="L179" s="3"/>
      <c r="M179" s="3"/>
      <c r="N179" s="3"/>
      <c r="O179" s="3" t="s">
        <v>845</v>
      </c>
      <c r="P179" s="3" t="s">
        <v>1006</v>
      </c>
      <c r="Q179" s="3" t="s">
        <v>1684</v>
      </c>
      <c r="R179" s="15">
        <f t="shared" si="6"/>
        <v>0.77304843396126133</v>
      </c>
      <c r="S179" s="43">
        <f t="shared" si="7"/>
        <v>1200000</v>
      </c>
      <c r="T179" s="5">
        <f t="shared" si="8"/>
        <v>927658.12075351365</v>
      </c>
    </row>
    <row r="180" spans="1:20" x14ac:dyDescent="0.3">
      <c r="A180" s="11" t="s">
        <v>1248</v>
      </c>
      <c r="B180" s="3" t="s">
        <v>1221</v>
      </c>
      <c r="C180" s="3" t="s">
        <v>1015</v>
      </c>
      <c r="D180" s="3" t="s">
        <v>1022</v>
      </c>
      <c r="E180" s="3" t="s">
        <v>1249</v>
      </c>
      <c r="F180" s="3" t="s">
        <v>1095</v>
      </c>
      <c r="G180" s="3" t="s">
        <v>1104</v>
      </c>
      <c r="H180" s="3" t="s">
        <v>1249</v>
      </c>
      <c r="I180" s="3" t="s">
        <v>104</v>
      </c>
      <c r="J180" s="11" t="s">
        <v>1025</v>
      </c>
      <c r="K180" s="3">
        <v>14776.890012149601</v>
      </c>
      <c r="L180" s="3" t="s">
        <v>335</v>
      </c>
      <c r="M180" s="3" t="s">
        <v>1220</v>
      </c>
      <c r="N180" s="3"/>
      <c r="O180" s="3" t="s">
        <v>62</v>
      </c>
      <c r="P180" s="3" t="s">
        <v>1028</v>
      </c>
      <c r="Q180" s="3" t="s">
        <v>1684</v>
      </c>
      <c r="R180" s="15">
        <f t="shared" si="6"/>
        <v>2.7986534113919697</v>
      </c>
      <c r="S180" s="43">
        <f t="shared" si="7"/>
        <v>650000</v>
      </c>
      <c r="T180" s="5">
        <f t="shared" si="8"/>
        <v>1819124.7174047802</v>
      </c>
    </row>
    <row r="181" spans="1:20" x14ac:dyDescent="0.3">
      <c r="A181" s="11" t="s">
        <v>1247</v>
      </c>
      <c r="B181" s="3" t="s">
        <v>79</v>
      </c>
      <c r="C181" s="3" t="s">
        <v>1015</v>
      </c>
      <c r="D181" s="3" t="s">
        <v>1014</v>
      </c>
      <c r="E181" s="3" t="s">
        <v>1238</v>
      </c>
      <c r="F181" s="3" t="s">
        <v>1242</v>
      </c>
      <c r="G181" s="3" t="s">
        <v>1104</v>
      </c>
      <c r="H181" s="3" t="s">
        <v>1238</v>
      </c>
      <c r="I181" s="3" t="s">
        <v>104</v>
      </c>
      <c r="J181" s="11" t="s">
        <v>1010</v>
      </c>
      <c r="K181" s="3">
        <v>17846.6276781659</v>
      </c>
      <c r="L181" s="3"/>
      <c r="M181" s="3"/>
      <c r="N181" s="3"/>
      <c r="O181" s="3" t="s">
        <v>62</v>
      </c>
      <c r="P181" s="3" t="s">
        <v>1006</v>
      </c>
      <c r="Q181" s="22" t="s">
        <v>755</v>
      </c>
      <c r="R181" s="15">
        <f t="shared" si="6"/>
        <v>3.3800431208647539</v>
      </c>
      <c r="S181" s="43">
        <f t="shared" si="7"/>
        <v>925000</v>
      </c>
      <c r="T181" s="5">
        <f t="shared" si="8"/>
        <v>3126539.8867998975</v>
      </c>
    </row>
    <row r="182" spans="1:20" x14ac:dyDescent="0.3">
      <c r="A182" s="11" t="s">
        <v>1246</v>
      </c>
      <c r="B182" s="3" t="s">
        <v>91</v>
      </c>
      <c r="C182" s="3" t="s">
        <v>1015</v>
      </c>
      <c r="D182" s="3" t="s">
        <v>1014</v>
      </c>
      <c r="E182" s="3" t="s">
        <v>1238</v>
      </c>
      <c r="F182" s="3" t="s">
        <v>1242</v>
      </c>
      <c r="G182" s="3" t="s">
        <v>1104</v>
      </c>
      <c r="H182" s="3" t="s">
        <v>1238</v>
      </c>
      <c r="I182" s="3" t="s">
        <v>104</v>
      </c>
      <c r="J182" s="11" t="s">
        <v>1010</v>
      </c>
      <c r="K182" s="3">
        <v>37279.218074281802</v>
      </c>
      <c r="L182" s="3"/>
      <c r="M182" s="3"/>
      <c r="N182" s="3"/>
      <c r="O182" s="3" t="s">
        <v>62</v>
      </c>
      <c r="P182" s="3" t="s">
        <v>1006</v>
      </c>
      <c r="Q182" s="22" t="s">
        <v>755</v>
      </c>
      <c r="R182" s="15">
        <f t="shared" si="6"/>
        <v>7.0604579686139779</v>
      </c>
      <c r="S182" s="43">
        <f t="shared" si="7"/>
        <v>925000</v>
      </c>
      <c r="T182" s="5">
        <f t="shared" si="8"/>
        <v>6530923.6209679293</v>
      </c>
    </row>
    <row r="183" spans="1:20" x14ac:dyDescent="0.3">
      <c r="A183" s="11" t="s">
        <v>1245</v>
      </c>
      <c r="B183" s="3" t="s">
        <v>459</v>
      </c>
      <c r="C183" s="3" t="s">
        <v>1015</v>
      </c>
      <c r="D183" s="3" t="s">
        <v>1014</v>
      </c>
      <c r="E183" s="3" t="s">
        <v>1238</v>
      </c>
      <c r="F183" s="3" t="s">
        <v>1242</v>
      </c>
      <c r="G183" s="3" t="s">
        <v>1104</v>
      </c>
      <c r="H183" s="3" t="s">
        <v>1238</v>
      </c>
      <c r="I183" s="3" t="s">
        <v>104</v>
      </c>
      <c r="J183" s="11" t="s">
        <v>1010</v>
      </c>
      <c r="K183" s="3">
        <v>20915.632938108101</v>
      </c>
      <c r="L183" s="3"/>
      <c r="M183" s="3"/>
      <c r="N183" s="3"/>
      <c r="O183" s="3" t="s">
        <v>845</v>
      </c>
      <c r="P183" s="3" t="s">
        <v>1006</v>
      </c>
      <c r="Q183" s="3" t="s">
        <v>1683</v>
      </c>
      <c r="R183" s="15">
        <f t="shared" si="6"/>
        <v>3.9612941170659282</v>
      </c>
      <c r="S183" s="43">
        <f t="shared" si="7"/>
        <v>925000</v>
      </c>
      <c r="T183" s="5">
        <f t="shared" si="8"/>
        <v>3664197.0582859837</v>
      </c>
    </row>
    <row r="184" spans="1:20" x14ac:dyDescent="0.3">
      <c r="A184" s="11" t="s">
        <v>1244</v>
      </c>
      <c r="B184" s="3" t="s">
        <v>1243</v>
      </c>
      <c r="C184" s="3" t="s">
        <v>1015</v>
      </c>
      <c r="D184" s="3" t="s">
        <v>1014</v>
      </c>
      <c r="E184" s="3" t="s">
        <v>1238</v>
      </c>
      <c r="F184" s="3" t="s">
        <v>1038</v>
      </c>
      <c r="G184" s="3" t="s">
        <v>1104</v>
      </c>
      <c r="H184" s="3" t="s">
        <v>1238</v>
      </c>
      <c r="I184" s="3" t="s">
        <v>104</v>
      </c>
      <c r="J184" s="11" t="s">
        <v>1010</v>
      </c>
      <c r="K184" s="3">
        <v>51421.454680641997</v>
      </c>
      <c r="L184" s="3" t="s">
        <v>198</v>
      </c>
      <c r="M184" s="3" t="s">
        <v>1101</v>
      </c>
      <c r="N184" s="3"/>
      <c r="O184" s="3" t="s">
        <v>62</v>
      </c>
      <c r="P184" s="3" t="s">
        <v>1028</v>
      </c>
      <c r="Q184" s="3" t="s">
        <v>1680</v>
      </c>
      <c r="R184" s="15">
        <f t="shared" si="6"/>
        <v>9.7389118713337108</v>
      </c>
      <c r="S184" s="43">
        <f t="shared" si="7"/>
        <v>925000</v>
      </c>
      <c r="T184" s="5">
        <f t="shared" si="8"/>
        <v>9008493.480983682</v>
      </c>
    </row>
    <row r="185" spans="1:20" x14ac:dyDescent="0.3">
      <c r="A185" s="11" t="s">
        <v>1241</v>
      </c>
      <c r="B185" s="3" t="s">
        <v>1240</v>
      </c>
      <c r="C185" s="3" t="s">
        <v>1015</v>
      </c>
      <c r="D185" s="3" t="s">
        <v>1014</v>
      </c>
      <c r="E185" s="3" t="s">
        <v>1238</v>
      </c>
      <c r="F185" s="3" t="s">
        <v>1242</v>
      </c>
      <c r="G185" s="3" t="s">
        <v>1104</v>
      </c>
      <c r="H185" s="3" t="s">
        <v>1238</v>
      </c>
      <c r="I185" s="3" t="s">
        <v>104</v>
      </c>
      <c r="J185" s="11" t="s">
        <v>1010</v>
      </c>
      <c r="K185" s="3">
        <v>20949.460084808699</v>
      </c>
      <c r="L185" s="3" t="s">
        <v>1239</v>
      </c>
      <c r="M185" s="3" t="s">
        <v>461</v>
      </c>
      <c r="N185" s="3"/>
      <c r="O185" s="3" t="s">
        <v>62</v>
      </c>
      <c r="P185" s="3" t="s">
        <v>1028</v>
      </c>
      <c r="Q185" s="22" t="s">
        <v>755</v>
      </c>
      <c r="R185" s="15">
        <f t="shared" si="6"/>
        <v>3.9677007736380112</v>
      </c>
      <c r="S185" s="43">
        <f t="shared" si="7"/>
        <v>925000</v>
      </c>
      <c r="T185" s="5">
        <f t="shared" si="8"/>
        <v>3670123.2156151603</v>
      </c>
    </row>
    <row r="186" spans="1:20" x14ac:dyDescent="0.3">
      <c r="A186" s="11" t="s">
        <v>1237</v>
      </c>
      <c r="B186" s="3" t="s">
        <v>1236</v>
      </c>
      <c r="C186" s="3" t="s">
        <v>1015</v>
      </c>
      <c r="D186" s="3" t="s">
        <v>1022</v>
      </c>
      <c r="E186" s="3" t="s">
        <v>1238</v>
      </c>
      <c r="F186" s="3" t="s">
        <v>1038</v>
      </c>
      <c r="G186" s="3" t="s">
        <v>1104</v>
      </c>
      <c r="H186" s="3" t="s">
        <v>1238</v>
      </c>
      <c r="I186" s="3" t="s">
        <v>104</v>
      </c>
      <c r="J186" s="11" t="s">
        <v>1025</v>
      </c>
      <c r="K186" s="3">
        <v>8415.4276286029908</v>
      </c>
      <c r="L186" s="3" t="s">
        <v>1235</v>
      </c>
      <c r="M186" s="3" t="s">
        <v>1234</v>
      </c>
      <c r="N186" s="3"/>
      <c r="O186" s="3" t="s">
        <v>62</v>
      </c>
      <c r="P186" s="3" t="s">
        <v>1028</v>
      </c>
      <c r="Q186" s="3" t="s">
        <v>1683</v>
      </c>
      <c r="R186" s="15">
        <f t="shared" si="6"/>
        <v>1.593830990265718</v>
      </c>
      <c r="S186" s="43">
        <f t="shared" si="7"/>
        <v>650000</v>
      </c>
      <c r="T186" s="5">
        <f t="shared" si="8"/>
        <v>1035990.1436727167</v>
      </c>
    </row>
    <row r="187" spans="1:20" x14ac:dyDescent="0.3">
      <c r="A187" s="11" t="s">
        <v>1233</v>
      </c>
      <c r="B187" s="3" t="s">
        <v>1232</v>
      </c>
      <c r="C187" s="3" t="s">
        <v>1015</v>
      </c>
      <c r="D187" s="3" t="s">
        <v>1022</v>
      </c>
      <c r="E187" s="3" t="s">
        <v>1103</v>
      </c>
      <c r="F187" s="3" t="s">
        <v>1038</v>
      </c>
      <c r="G187" s="3" t="s">
        <v>1104</v>
      </c>
      <c r="H187" s="3" t="s">
        <v>1103</v>
      </c>
      <c r="I187" s="3" t="s">
        <v>39</v>
      </c>
      <c r="J187" s="11" t="s">
        <v>1019</v>
      </c>
      <c r="K187" s="3">
        <v>2815.6699297609598</v>
      </c>
      <c r="L187" s="3" t="s">
        <v>1231</v>
      </c>
      <c r="M187" s="3" t="s">
        <v>1230</v>
      </c>
      <c r="N187" s="3"/>
      <c r="O187" s="3" t="s">
        <v>845</v>
      </c>
      <c r="P187" s="3" t="s">
        <v>1006</v>
      </c>
      <c r="Q187" s="3" t="s">
        <v>1683</v>
      </c>
      <c r="R187" s="15">
        <f t="shared" si="6"/>
        <v>0.53327082003048476</v>
      </c>
      <c r="S187" s="43">
        <f t="shared" si="7"/>
        <v>1400000</v>
      </c>
      <c r="T187" s="5">
        <f t="shared" si="8"/>
        <v>746579.14804267872</v>
      </c>
    </row>
    <row r="188" spans="1:20" x14ac:dyDescent="0.3">
      <c r="A188" s="11" t="s">
        <v>1229</v>
      </c>
      <c r="B188" s="3" t="s">
        <v>1228</v>
      </c>
      <c r="C188" s="3" t="s">
        <v>1015</v>
      </c>
      <c r="D188" s="3" t="s">
        <v>1022</v>
      </c>
      <c r="E188" s="3" t="s">
        <v>1103</v>
      </c>
      <c r="F188" s="3" t="s">
        <v>1038</v>
      </c>
      <c r="G188" s="3" t="s">
        <v>1104</v>
      </c>
      <c r="H188" s="3" t="s">
        <v>1103</v>
      </c>
      <c r="I188" s="3" t="s">
        <v>39</v>
      </c>
      <c r="J188" s="11" t="s">
        <v>1019</v>
      </c>
      <c r="K188" s="3">
        <v>1594.9929107560699</v>
      </c>
      <c r="L188" s="3"/>
      <c r="M188" s="3"/>
      <c r="N188" s="3"/>
      <c r="O188" s="3" t="s">
        <v>845</v>
      </c>
      <c r="P188" s="3" t="s">
        <v>1006</v>
      </c>
      <c r="Q188" s="3" t="s">
        <v>1683</v>
      </c>
      <c r="R188" s="15">
        <f t="shared" si="6"/>
        <v>0.30208199067349811</v>
      </c>
      <c r="S188" s="43">
        <f t="shared" si="7"/>
        <v>1400000</v>
      </c>
      <c r="T188" s="5">
        <f t="shared" si="8"/>
        <v>422914.78694289736</v>
      </c>
    </row>
    <row r="189" spans="1:20" x14ac:dyDescent="0.3">
      <c r="A189" s="11" t="s">
        <v>1227</v>
      </c>
      <c r="B189" s="3" t="s">
        <v>1226</v>
      </c>
      <c r="C189" s="3" t="s">
        <v>1015</v>
      </c>
      <c r="D189" s="3" t="s">
        <v>1022</v>
      </c>
      <c r="E189" s="3" t="s">
        <v>1103</v>
      </c>
      <c r="F189" s="3" t="s">
        <v>1038</v>
      </c>
      <c r="G189" s="3" t="s">
        <v>1104</v>
      </c>
      <c r="H189" s="3" t="s">
        <v>1103</v>
      </c>
      <c r="I189" s="3" t="s">
        <v>39</v>
      </c>
      <c r="J189" s="11" t="s">
        <v>1019</v>
      </c>
      <c r="K189" s="3">
        <v>8365.7840705250492</v>
      </c>
      <c r="L189" s="3"/>
      <c r="M189" s="3"/>
      <c r="N189" s="3"/>
      <c r="O189" s="3" t="s">
        <v>845</v>
      </c>
      <c r="P189" s="3" t="s">
        <v>1006</v>
      </c>
      <c r="Q189" s="3" t="s">
        <v>1683</v>
      </c>
      <c r="R189" s="15">
        <f t="shared" si="6"/>
        <v>1.5844288012358048</v>
      </c>
      <c r="S189" s="43">
        <f t="shared" si="7"/>
        <v>1400000</v>
      </c>
      <c r="T189" s="5">
        <f t="shared" si="8"/>
        <v>2218200.3217301266</v>
      </c>
    </row>
    <row r="190" spans="1:20" x14ac:dyDescent="0.3">
      <c r="A190" s="11" t="s">
        <v>1225</v>
      </c>
      <c r="B190" s="3" t="s">
        <v>1224</v>
      </c>
      <c r="C190" s="3" t="s">
        <v>1015</v>
      </c>
      <c r="D190" s="3" t="s">
        <v>1022</v>
      </c>
      <c r="E190" s="3" t="s">
        <v>1103</v>
      </c>
      <c r="F190" s="3" t="s">
        <v>1038</v>
      </c>
      <c r="G190" s="3" t="s">
        <v>1038</v>
      </c>
      <c r="H190" s="3" t="s">
        <v>1103</v>
      </c>
      <c r="I190" s="3" t="s">
        <v>39</v>
      </c>
      <c r="J190" s="11" t="s">
        <v>1019</v>
      </c>
      <c r="K190" s="3">
        <v>3428.49277362564</v>
      </c>
      <c r="L190" s="3"/>
      <c r="M190" s="3"/>
      <c r="N190" s="3"/>
      <c r="O190" s="3" t="s">
        <v>845</v>
      </c>
      <c r="P190" s="3" t="s">
        <v>1006</v>
      </c>
      <c r="Q190" s="3" t="s">
        <v>1683</v>
      </c>
      <c r="R190" s="15">
        <f t="shared" si="6"/>
        <v>0.6493357525806136</v>
      </c>
      <c r="S190" s="43">
        <f t="shared" si="7"/>
        <v>1400000</v>
      </c>
      <c r="T190" s="5">
        <f t="shared" si="8"/>
        <v>909070.05361285899</v>
      </c>
    </row>
    <row r="191" spans="1:20" x14ac:dyDescent="0.3">
      <c r="A191" s="11" t="s">
        <v>1222</v>
      </c>
      <c r="B191" s="3" t="s">
        <v>1221</v>
      </c>
      <c r="C191" s="3" t="s">
        <v>1015</v>
      </c>
      <c r="D191" s="3" t="s">
        <v>1022</v>
      </c>
      <c r="E191" s="3" t="s">
        <v>1223</v>
      </c>
      <c r="F191" s="3" t="s">
        <v>1095</v>
      </c>
      <c r="G191" s="3" t="s">
        <v>1045</v>
      </c>
      <c r="H191" s="3" t="s">
        <v>1223</v>
      </c>
      <c r="I191" s="3" t="s">
        <v>88</v>
      </c>
      <c r="J191" s="11" t="s">
        <v>1010</v>
      </c>
      <c r="K191" s="3">
        <v>6947.9671660480399</v>
      </c>
      <c r="L191" s="3" t="s">
        <v>1220</v>
      </c>
      <c r="M191" s="3" t="s">
        <v>119</v>
      </c>
      <c r="N191" s="3" t="s">
        <v>1765</v>
      </c>
      <c r="O191" s="3" t="s">
        <v>62</v>
      </c>
      <c r="P191" s="3" t="s">
        <v>1028</v>
      </c>
      <c r="Q191" s="3" t="s">
        <v>1684</v>
      </c>
      <c r="R191" s="15">
        <f t="shared" si="6"/>
        <v>1.3159028723575834</v>
      </c>
      <c r="S191" s="43">
        <f t="shared" si="7"/>
        <v>925000</v>
      </c>
      <c r="T191" s="5">
        <f t="shared" si="8"/>
        <v>1217210.1569307647</v>
      </c>
    </row>
    <row r="192" spans="1:20" x14ac:dyDescent="0.3">
      <c r="A192" s="11" t="s">
        <v>1218</v>
      </c>
      <c r="B192" s="3" t="s">
        <v>625</v>
      </c>
      <c r="C192" s="3" t="s">
        <v>1015</v>
      </c>
      <c r="D192" s="3" t="s">
        <v>1014</v>
      </c>
      <c r="E192" s="3" t="s">
        <v>1219</v>
      </c>
      <c r="F192" s="3" t="s">
        <v>1095</v>
      </c>
      <c r="G192" s="3" t="s">
        <v>1045</v>
      </c>
      <c r="H192" s="3" t="s">
        <v>1219</v>
      </c>
      <c r="I192" s="3" t="s">
        <v>104</v>
      </c>
      <c r="J192" s="11" t="s">
        <v>1010</v>
      </c>
      <c r="K192" s="3">
        <v>24348.025839077702</v>
      </c>
      <c r="L192" s="3"/>
      <c r="M192" s="3"/>
      <c r="N192" s="3"/>
      <c r="O192" s="3" t="s">
        <v>62</v>
      </c>
      <c r="P192" s="3" t="s">
        <v>1006</v>
      </c>
      <c r="Q192" s="3" t="s">
        <v>1684</v>
      </c>
      <c r="R192" s="15">
        <f t="shared" si="6"/>
        <v>4.6113685301283525</v>
      </c>
      <c r="S192" s="43">
        <f t="shared" si="7"/>
        <v>925000</v>
      </c>
      <c r="T192" s="5">
        <f t="shared" si="8"/>
        <v>4265515.8903687261</v>
      </c>
    </row>
    <row r="193" spans="1:20" x14ac:dyDescent="0.3">
      <c r="A193" s="11" t="s">
        <v>1217</v>
      </c>
      <c r="B193" s="3" t="s">
        <v>1216</v>
      </c>
      <c r="C193" s="3" t="s">
        <v>1015</v>
      </c>
      <c r="D193" s="3" t="s">
        <v>1022</v>
      </c>
      <c r="E193" s="3" t="s">
        <v>1215</v>
      </c>
      <c r="F193" s="3" t="s">
        <v>1046</v>
      </c>
      <c r="G193" s="3" t="s">
        <v>1046</v>
      </c>
      <c r="H193" s="3" t="s">
        <v>1215</v>
      </c>
      <c r="I193" s="3" t="s">
        <v>104</v>
      </c>
      <c r="J193" s="11" t="s">
        <v>1025</v>
      </c>
      <c r="K193" s="3">
        <v>4737.7187443021903</v>
      </c>
      <c r="L193" s="3"/>
      <c r="M193" s="3"/>
      <c r="N193" s="3"/>
      <c r="O193" s="3" t="s">
        <v>845</v>
      </c>
      <c r="P193" s="3" t="s">
        <v>1006</v>
      </c>
      <c r="Q193" s="3" t="s">
        <v>1679</v>
      </c>
      <c r="R193" s="15">
        <f t="shared" si="6"/>
        <v>0.89729521672389967</v>
      </c>
      <c r="S193" s="43">
        <f t="shared" si="7"/>
        <v>650000</v>
      </c>
      <c r="T193" s="5">
        <f t="shared" si="8"/>
        <v>583241.89087053481</v>
      </c>
    </row>
    <row r="194" spans="1:20" x14ac:dyDescent="0.3">
      <c r="A194" s="11" t="s">
        <v>1214</v>
      </c>
      <c r="B194" s="3" t="s">
        <v>1208</v>
      </c>
      <c r="C194" s="3" t="s">
        <v>1015</v>
      </c>
      <c r="D194" s="3" t="s">
        <v>1014</v>
      </c>
      <c r="E194" s="3" t="s">
        <v>1215</v>
      </c>
      <c r="F194" s="3" t="s">
        <v>1046</v>
      </c>
      <c r="G194" s="3" t="s">
        <v>1046</v>
      </c>
      <c r="H194" s="3" t="s">
        <v>1215</v>
      </c>
      <c r="I194" s="3" t="s">
        <v>104</v>
      </c>
      <c r="J194" s="11" t="s">
        <v>1043</v>
      </c>
      <c r="K194" s="3">
        <v>5852.4955678287397</v>
      </c>
      <c r="L194" s="3"/>
      <c r="M194" s="3"/>
      <c r="N194" s="3"/>
      <c r="O194" s="3" t="s">
        <v>845</v>
      </c>
      <c r="P194" s="3" t="s">
        <v>1006</v>
      </c>
      <c r="Q194" s="3" t="s">
        <v>1679</v>
      </c>
      <c r="R194" s="15">
        <f t="shared" ref="R194:R257" si="9">K194/5280</f>
        <v>1.1084271908766552</v>
      </c>
      <c r="S194" s="43">
        <f t="shared" si="7"/>
        <v>1200000</v>
      </c>
      <c r="T194" s="5">
        <f t="shared" si="8"/>
        <v>1330112.6290519862</v>
      </c>
    </row>
    <row r="195" spans="1:20" x14ac:dyDescent="0.3">
      <c r="A195" s="11" t="s">
        <v>1213</v>
      </c>
      <c r="B195" s="3" t="s">
        <v>1212</v>
      </c>
      <c r="C195" s="3" t="s">
        <v>1023</v>
      </c>
      <c r="D195" s="3" t="s">
        <v>1022</v>
      </c>
      <c r="E195" s="3" t="s">
        <v>1086</v>
      </c>
      <c r="F195" s="3" t="s">
        <v>1060</v>
      </c>
      <c r="G195" s="3" t="s">
        <v>1011</v>
      </c>
      <c r="H195" s="3" t="s">
        <v>1086</v>
      </c>
      <c r="I195" s="3" t="s">
        <v>88</v>
      </c>
      <c r="J195" s="11" t="s">
        <v>1019</v>
      </c>
      <c r="K195" s="3">
        <v>3805.36833178605</v>
      </c>
      <c r="L195" s="3"/>
      <c r="M195" s="3"/>
      <c r="N195" s="3" t="s">
        <v>1766</v>
      </c>
      <c r="O195" s="3" t="s">
        <v>62</v>
      </c>
      <c r="P195" s="3" t="s">
        <v>1006</v>
      </c>
      <c r="Q195" s="3" t="s">
        <v>1623</v>
      </c>
      <c r="R195" s="15">
        <f t="shared" si="9"/>
        <v>0.72071369920190342</v>
      </c>
      <c r="S195" s="43">
        <f t="shared" ref="S195:S258" si="10">VLOOKUP($J195,$W$2:$X$5,2,FALSE)</f>
        <v>1400000</v>
      </c>
      <c r="T195" s="5">
        <f t="shared" ref="T195:T258" si="11">$S195*R195</f>
        <v>1008999.1788826648</v>
      </c>
    </row>
    <row r="196" spans="1:20" x14ac:dyDescent="0.3">
      <c r="A196" s="11" t="s">
        <v>1210</v>
      </c>
      <c r="B196" s="3" t="s">
        <v>68</v>
      </c>
      <c r="C196" s="3" t="s">
        <v>1023</v>
      </c>
      <c r="D196" s="3" t="s">
        <v>1014</v>
      </c>
      <c r="E196" s="3" t="s">
        <v>1211</v>
      </c>
      <c r="F196" s="3" t="s">
        <v>1070</v>
      </c>
      <c r="G196" s="3" t="s">
        <v>1109</v>
      </c>
      <c r="H196" s="3" t="s">
        <v>1211</v>
      </c>
      <c r="I196" s="3" t="s">
        <v>39</v>
      </c>
      <c r="J196" s="11" t="s">
        <v>1010</v>
      </c>
      <c r="K196" s="3">
        <v>4158.4851226370001</v>
      </c>
      <c r="L196" s="3" t="s">
        <v>1025</v>
      </c>
      <c r="M196" s="3" t="s">
        <v>1107</v>
      </c>
      <c r="N196" s="3"/>
      <c r="O196" s="3" t="s">
        <v>62</v>
      </c>
      <c r="P196" s="3" t="s">
        <v>1028</v>
      </c>
      <c r="Q196" s="3" t="s">
        <v>1680</v>
      </c>
      <c r="R196" s="15">
        <f t="shared" si="9"/>
        <v>0.78759187928731067</v>
      </c>
      <c r="S196" s="43">
        <f t="shared" si="10"/>
        <v>925000</v>
      </c>
      <c r="T196" s="5">
        <f t="shared" si="11"/>
        <v>728522.48834076233</v>
      </c>
    </row>
    <row r="197" spans="1:20" x14ac:dyDescent="0.3">
      <c r="A197" s="11" t="s">
        <v>1209</v>
      </c>
      <c r="B197" s="3" t="s">
        <v>1208</v>
      </c>
      <c r="C197" s="3" t="s">
        <v>1015</v>
      </c>
      <c r="D197" s="3" t="s">
        <v>1014</v>
      </c>
      <c r="E197" s="3" t="s">
        <v>1086</v>
      </c>
      <c r="F197" s="3" t="s">
        <v>1046</v>
      </c>
      <c r="G197" s="3" t="s">
        <v>1011</v>
      </c>
      <c r="H197" s="3" t="s">
        <v>1086</v>
      </c>
      <c r="I197" s="3" t="s">
        <v>39</v>
      </c>
      <c r="J197" s="11" t="s">
        <v>1043</v>
      </c>
      <c r="K197" s="3">
        <v>5777.9736158701198</v>
      </c>
      <c r="L197" s="3"/>
      <c r="M197" s="3"/>
      <c r="N197" s="3"/>
      <c r="O197" s="3" t="s">
        <v>845</v>
      </c>
      <c r="P197" s="3" t="s">
        <v>1006</v>
      </c>
      <c r="Q197" s="3" t="s">
        <v>1679</v>
      </c>
      <c r="R197" s="15">
        <f t="shared" si="9"/>
        <v>1.0943131848238863</v>
      </c>
      <c r="S197" s="43">
        <f t="shared" si="10"/>
        <v>1200000</v>
      </c>
      <c r="T197" s="5">
        <f t="shared" si="11"/>
        <v>1313175.8217886635</v>
      </c>
    </row>
    <row r="198" spans="1:20" x14ac:dyDescent="0.3">
      <c r="A198" s="11" t="s">
        <v>1206</v>
      </c>
      <c r="B198" s="3" t="s">
        <v>1205</v>
      </c>
      <c r="C198" s="3" t="s">
        <v>1015</v>
      </c>
      <c r="D198" s="3" t="s">
        <v>1014</v>
      </c>
      <c r="E198" s="3" t="s">
        <v>1207</v>
      </c>
      <c r="F198" s="3" t="s">
        <v>1109</v>
      </c>
      <c r="G198" s="3" t="s">
        <v>1045</v>
      </c>
      <c r="H198" s="3" t="s">
        <v>1207</v>
      </c>
      <c r="I198" s="3" t="s">
        <v>39</v>
      </c>
      <c r="J198" s="11" t="s">
        <v>1043</v>
      </c>
      <c r="K198" s="3">
        <v>13103.568041664001</v>
      </c>
      <c r="L198" s="3"/>
      <c r="M198" s="3"/>
      <c r="N198" s="3"/>
      <c r="O198" s="3" t="s">
        <v>62</v>
      </c>
      <c r="P198" s="3" t="s">
        <v>1028</v>
      </c>
      <c r="Q198" s="3"/>
      <c r="R198" s="15">
        <f t="shared" si="9"/>
        <v>2.4817363715272727</v>
      </c>
      <c r="S198" s="43">
        <f t="shared" si="10"/>
        <v>1200000</v>
      </c>
      <c r="T198" s="5">
        <f t="shared" si="11"/>
        <v>2978083.6458327272</v>
      </c>
    </row>
    <row r="199" spans="1:20" x14ac:dyDescent="0.3">
      <c r="A199" s="11" t="s">
        <v>1204</v>
      </c>
      <c r="B199" s="3" t="s">
        <v>1203</v>
      </c>
      <c r="C199" s="3" t="s">
        <v>1015</v>
      </c>
      <c r="D199" s="3" t="s">
        <v>1014</v>
      </c>
      <c r="E199" s="3" t="s">
        <v>1163</v>
      </c>
      <c r="F199" s="3" t="s">
        <v>1012</v>
      </c>
      <c r="G199" s="3" t="s">
        <v>1045</v>
      </c>
      <c r="H199" s="3" t="s">
        <v>1044</v>
      </c>
      <c r="I199" s="3" t="s">
        <v>104</v>
      </c>
      <c r="J199" s="11" t="s">
        <v>1043</v>
      </c>
      <c r="K199" s="3">
        <v>4559.1630947348203</v>
      </c>
      <c r="L199" s="3"/>
      <c r="M199" s="3"/>
      <c r="N199" s="3"/>
      <c r="O199" s="3" t="s">
        <v>845</v>
      </c>
      <c r="P199" s="3" t="s">
        <v>1006</v>
      </c>
      <c r="Q199" s="22" t="s">
        <v>1681</v>
      </c>
      <c r="R199" s="15">
        <f t="shared" si="9"/>
        <v>0.86347785885129169</v>
      </c>
      <c r="S199" s="43">
        <f t="shared" si="10"/>
        <v>1200000</v>
      </c>
      <c r="T199" s="5">
        <f t="shared" si="11"/>
        <v>1036173.4306215501</v>
      </c>
    </row>
    <row r="200" spans="1:20" x14ac:dyDescent="0.3">
      <c r="A200" s="11" t="s">
        <v>1202</v>
      </c>
      <c r="B200" s="3" t="s">
        <v>1201</v>
      </c>
      <c r="C200" s="3" t="s">
        <v>1015</v>
      </c>
      <c r="D200" s="3" t="s">
        <v>1022</v>
      </c>
      <c r="E200" s="3" t="s">
        <v>1044</v>
      </c>
      <c r="F200" s="3" t="s">
        <v>1020</v>
      </c>
      <c r="G200" s="3" t="s">
        <v>1045</v>
      </c>
      <c r="H200" s="3" t="s">
        <v>1044</v>
      </c>
      <c r="I200" s="3" t="s">
        <v>39</v>
      </c>
      <c r="J200" s="11" t="s">
        <v>1019</v>
      </c>
      <c r="K200" s="3">
        <v>4777.7468580897903</v>
      </c>
      <c r="L200" s="3" t="s">
        <v>1200</v>
      </c>
      <c r="M200" s="3" t="s">
        <v>1199</v>
      </c>
      <c r="N200" s="3"/>
      <c r="O200" s="3" t="s">
        <v>62</v>
      </c>
      <c r="P200" s="3" t="s">
        <v>1028</v>
      </c>
      <c r="Q200" s="22" t="s">
        <v>1681</v>
      </c>
      <c r="R200" s="15">
        <f t="shared" si="9"/>
        <v>0.90487629888064214</v>
      </c>
      <c r="S200" s="43">
        <f t="shared" si="10"/>
        <v>1400000</v>
      </c>
      <c r="T200" s="5">
        <f t="shared" si="11"/>
        <v>1266826.818432899</v>
      </c>
    </row>
    <row r="201" spans="1:20" x14ac:dyDescent="0.3">
      <c r="A201" s="11" t="s">
        <v>1195</v>
      </c>
      <c r="B201" s="3" t="s">
        <v>707</v>
      </c>
      <c r="C201" s="3" t="s">
        <v>1023</v>
      </c>
      <c r="D201" s="3" t="s">
        <v>1022</v>
      </c>
      <c r="E201" s="3" t="s">
        <v>1196</v>
      </c>
      <c r="F201" s="3" t="s">
        <v>1198</v>
      </c>
      <c r="G201" s="3" t="s">
        <v>1197</v>
      </c>
      <c r="H201" s="3" t="s">
        <v>1196</v>
      </c>
      <c r="I201" s="3" t="s">
        <v>104</v>
      </c>
      <c r="J201" s="11" t="s">
        <v>1025</v>
      </c>
      <c r="K201" s="3">
        <v>12065.078130010401</v>
      </c>
      <c r="L201" s="3"/>
      <c r="M201" s="3"/>
      <c r="N201" s="3"/>
      <c r="O201" s="3" t="s">
        <v>62</v>
      </c>
      <c r="P201" s="3" t="s">
        <v>1006</v>
      </c>
      <c r="Q201" s="3" t="s">
        <v>1624</v>
      </c>
      <c r="R201" s="15">
        <f t="shared" si="9"/>
        <v>2.2850526761383336</v>
      </c>
      <c r="S201" s="43">
        <f t="shared" si="10"/>
        <v>650000</v>
      </c>
      <c r="T201" s="5">
        <f t="shared" si="11"/>
        <v>1485284.2394899169</v>
      </c>
    </row>
    <row r="202" spans="1:20" x14ac:dyDescent="0.3">
      <c r="A202" s="11" t="s">
        <v>1194</v>
      </c>
      <c r="B202" s="3" t="s">
        <v>1165</v>
      </c>
      <c r="C202" s="3" t="s">
        <v>1015</v>
      </c>
      <c r="D202" s="3" t="s">
        <v>1022</v>
      </c>
      <c r="E202" s="3" t="s">
        <v>1021</v>
      </c>
      <c r="F202" s="3" t="s">
        <v>1012</v>
      </c>
      <c r="G202" s="3" t="s">
        <v>1011</v>
      </c>
      <c r="H202" s="3" t="s">
        <v>1021</v>
      </c>
      <c r="I202" s="3" t="s">
        <v>88</v>
      </c>
      <c r="J202" s="11" t="s">
        <v>1019</v>
      </c>
      <c r="K202" s="3">
        <v>4443.4372802860598</v>
      </c>
      <c r="L202" s="3"/>
      <c r="M202" s="3"/>
      <c r="N202" s="3"/>
      <c r="O202" s="3" t="s">
        <v>845</v>
      </c>
      <c r="P202" s="3" t="s">
        <v>1006</v>
      </c>
      <c r="Q202" s="3"/>
      <c r="R202" s="15">
        <f t="shared" si="9"/>
        <v>0.84156009096326889</v>
      </c>
      <c r="S202" s="43">
        <f t="shared" si="10"/>
        <v>1400000</v>
      </c>
      <c r="T202" s="5">
        <f t="shared" si="11"/>
        <v>1178184.1273485764</v>
      </c>
    </row>
    <row r="203" spans="1:20" x14ac:dyDescent="0.3">
      <c r="A203" s="11" t="s">
        <v>1192</v>
      </c>
      <c r="B203" s="3" t="s">
        <v>201</v>
      </c>
      <c r="C203" s="3" t="s">
        <v>1015</v>
      </c>
      <c r="D203" s="3" t="s">
        <v>1014</v>
      </c>
      <c r="E203" s="3" t="s">
        <v>1193</v>
      </c>
      <c r="F203" s="3" t="s">
        <v>1020</v>
      </c>
      <c r="G203" s="3" t="s">
        <v>1045</v>
      </c>
      <c r="H203" s="3" t="s">
        <v>1044</v>
      </c>
      <c r="I203" s="3" t="s">
        <v>88</v>
      </c>
      <c r="J203" s="11" t="s">
        <v>1010</v>
      </c>
      <c r="K203" s="3">
        <v>11166.998494265899</v>
      </c>
      <c r="L203" s="3"/>
      <c r="M203" s="3"/>
      <c r="N203" s="3"/>
      <c r="O203" s="3" t="s">
        <v>62</v>
      </c>
      <c r="P203" s="3" t="s">
        <v>1006</v>
      </c>
      <c r="Q203" s="22" t="s">
        <v>1681</v>
      </c>
      <c r="R203" s="15">
        <f t="shared" si="9"/>
        <v>2.1149618360352083</v>
      </c>
      <c r="S203" s="43">
        <f t="shared" si="10"/>
        <v>925000</v>
      </c>
      <c r="T203" s="5">
        <f t="shared" si="11"/>
        <v>1956339.6983325677</v>
      </c>
    </row>
    <row r="204" spans="1:20" x14ac:dyDescent="0.3">
      <c r="A204" s="11" t="s">
        <v>1191</v>
      </c>
      <c r="B204" s="3" t="s">
        <v>1190</v>
      </c>
      <c r="C204" s="3" t="s">
        <v>1023</v>
      </c>
      <c r="D204" s="3" t="s">
        <v>1022</v>
      </c>
      <c r="E204" s="3" t="s">
        <v>1071</v>
      </c>
      <c r="F204" s="3" t="s">
        <v>1020</v>
      </c>
      <c r="G204" s="3" t="s">
        <v>1020</v>
      </c>
      <c r="H204" s="3"/>
      <c r="I204" s="3" t="s">
        <v>104</v>
      </c>
      <c r="J204" s="11" t="s">
        <v>1025</v>
      </c>
      <c r="K204" s="3">
        <v>23028.121964109901</v>
      </c>
      <c r="L204" s="3"/>
      <c r="M204" s="3"/>
      <c r="N204" s="3"/>
      <c r="O204" s="3" t="s">
        <v>845</v>
      </c>
      <c r="P204" s="3" t="s">
        <v>1006</v>
      </c>
      <c r="Q204" s="22" t="s">
        <v>1681</v>
      </c>
      <c r="R204" s="15">
        <f t="shared" si="9"/>
        <v>4.3613867356268754</v>
      </c>
      <c r="S204" s="43">
        <f t="shared" si="10"/>
        <v>650000</v>
      </c>
      <c r="T204" s="5">
        <f t="shared" si="11"/>
        <v>2834901.378157469</v>
      </c>
    </row>
    <row r="205" spans="1:20" x14ac:dyDescent="0.3">
      <c r="A205" s="11" t="s">
        <v>1189</v>
      </c>
      <c r="B205" s="3" t="s">
        <v>201</v>
      </c>
      <c r="C205" s="3" t="s">
        <v>1023</v>
      </c>
      <c r="D205" s="3" t="s">
        <v>1014</v>
      </c>
      <c r="E205" s="3" t="s">
        <v>1071</v>
      </c>
      <c r="F205" s="3" t="s">
        <v>1020</v>
      </c>
      <c r="G205" s="3" t="s">
        <v>1020</v>
      </c>
      <c r="H205" s="3"/>
      <c r="I205" s="3" t="s">
        <v>104</v>
      </c>
      <c r="J205" s="11" t="s">
        <v>1010</v>
      </c>
      <c r="K205" s="3">
        <v>19436.6985918143</v>
      </c>
      <c r="L205" s="3"/>
      <c r="M205" s="3"/>
      <c r="N205" s="3"/>
      <c r="O205" s="3" t="s">
        <v>62</v>
      </c>
      <c r="P205" s="3" t="s">
        <v>1006</v>
      </c>
      <c r="Q205" s="22" t="s">
        <v>1681</v>
      </c>
      <c r="R205" s="15">
        <f t="shared" si="9"/>
        <v>3.6811929151163447</v>
      </c>
      <c r="S205" s="43">
        <f t="shared" si="10"/>
        <v>925000</v>
      </c>
      <c r="T205" s="5">
        <f t="shared" si="11"/>
        <v>3405103.4464826188</v>
      </c>
    </row>
    <row r="206" spans="1:20" x14ac:dyDescent="0.3">
      <c r="A206" s="11" t="s">
        <v>1188</v>
      </c>
      <c r="B206" s="3" t="s">
        <v>1187</v>
      </c>
      <c r="C206" s="3" t="s">
        <v>1015</v>
      </c>
      <c r="D206" s="3" t="s">
        <v>1022</v>
      </c>
      <c r="E206" s="3" t="s">
        <v>1086</v>
      </c>
      <c r="F206" s="3" t="s">
        <v>1046</v>
      </c>
      <c r="G206" s="3" t="s">
        <v>1011</v>
      </c>
      <c r="H206" s="3" t="s">
        <v>1086</v>
      </c>
      <c r="I206" s="3" t="s">
        <v>88</v>
      </c>
      <c r="J206" s="11" t="s">
        <v>1019</v>
      </c>
      <c r="K206" s="3">
        <v>3646.8754261316999</v>
      </c>
      <c r="L206" s="3"/>
      <c r="M206" s="3"/>
      <c r="N206" s="3"/>
      <c r="O206" s="3" t="s">
        <v>62</v>
      </c>
      <c r="P206" s="3" t="s">
        <v>1028</v>
      </c>
      <c r="Q206" s="3" t="s">
        <v>1679</v>
      </c>
      <c r="R206" s="15">
        <f t="shared" si="9"/>
        <v>0.69069610343403409</v>
      </c>
      <c r="S206" s="43">
        <f t="shared" si="10"/>
        <v>1400000</v>
      </c>
      <c r="T206" s="5">
        <f t="shared" si="11"/>
        <v>966974.5448076477</v>
      </c>
    </row>
    <row r="207" spans="1:20" x14ac:dyDescent="0.3">
      <c r="A207" s="11" t="s">
        <v>1185</v>
      </c>
      <c r="B207" s="3" t="s">
        <v>1184</v>
      </c>
      <c r="C207" s="3" t="s">
        <v>1015</v>
      </c>
      <c r="D207" s="3" t="s">
        <v>1014</v>
      </c>
      <c r="E207" s="3" t="s">
        <v>1186</v>
      </c>
      <c r="F207" s="3" t="s">
        <v>1012</v>
      </c>
      <c r="G207" s="3" t="s">
        <v>1033</v>
      </c>
      <c r="H207" s="3" t="s">
        <v>1186</v>
      </c>
      <c r="I207" s="3" t="s">
        <v>39</v>
      </c>
      <c r="J207" s="11" t="s">
        <v>1010</v>
      </c>
      <c r="K207" s="3">
        <v>12651.9532254641</v>
      </c>
      <c r="L207" s="3"/>
      <c r="M207" s="3"/>
      <c r="N207" s="3"/>
      <c r="O207" s="3" t="s">
        <v>62</v>
      </c>
      <c r="P207" s="3" t="s">
        <v>1028</v>
      </c>
      <c r="Q207" s="3"/>
      <c r="R207" s="15">
        <f t="shared" si="9"/>
        <v>2.3962032623985037</v>
      </c>
      <c r="S207" s="43">
        <f t="shared" si="10"/>
        <v>925000</v>
      </c>
      <c r="T207" s="5">
        <f t="shared" si="11"/>
        <v>2216488.0177186159</v>
      </c>
    </row>
    <row r="208" spans="1:20" x14ac:dyDescent="0.3">
      <c r="A208" s="11" t="s">
        <v>1183</v>
      </c>
      <c r="B208" s="3" t="s">
        <v>1182</v>
      </c>
      <c r="C208" s="3" t="s">
        <v>1015</v>
      </c>
      <c r="D208" s="3" t="s">
        <v>1014</v>
      </c>
      <c r="E208" s="3" t="s">
        <v>1158</v>
      </c>
      <c r="F208" s="3" t="s">
        <v>1012</v>
      </c>
      <c r="G208" s="3" t="s">
        <v>1012</v>
      </c>
      <c r="H208" s="3" t="s">
        <v>1158</v>
      </c>
      <c r="I208" s="3" t="s">
        <v>104</v>
      </c>
      <c r="J208" s="11" t="s">
        <v>1043</v>
      </c>
      <c r="K208" s="3">
        <v>7594.1344730834198</v>
      </c>
      <c r="L208" s="3" t="s">
        <v>1181</v>
      </c>
      <c r="M208" s="3" t="s">
        <v>226</v>
      </c>
      <c r="N208" s="3"/>
      <c r="O208" s="3" t="s">
        <v>62</v>
      </c>
      <c r="P208" s="3" t="s">
        <v>1028</v>
      </c>
      <c r="Q208" s="3"/>
      <c r="R208" s="15">
        <f t="shared" si="9"/>
        <v>1.4382830441445871</v>
      </c>
      <c r="S208" s="43">
        <f t="shared" si="10"/>
        <v>1200000</v>
      </c>
      <c r="T208" s="5">
        <f t="shared" si="11"/>
        <v>1725939.6529735045</v>
      </c>
    </row>
    <row r="209" spans="1:20" x14ac:dyDescent="0.3">
      <c r="A209" s="11" t="s">
        <v>1180</v>
      </c>
      <c r="B209" s="3" t="s">
        <v>1176</v>
      </c>
      <c r="C209" s="3" t="s">
        <v>1015</v>
      </c>
      <c r="D209" s="3" t="s">
        <v>1014</v>
      </c>
      <c r="E209" s="3" t="s">
        <v>1158</v>
      </c>
      <c r="F209" s="3" t="s">
        <v>1012</v>
      </c>
      <c r="G209" s="3" t="s">
        <v>1012</v>
      </c>
      <c r="H209" s="3"/>
      <c r="I209" s="3" t="s">
        <v>104</v>
      </c>
      <c r="J209" s="11" t="s">
        <v>1043</v>
      </c>
      <c r="K209" s="3">
        <v>6447.0880057905497</v>
      </c>
      <c r="L209" s="3" t="s">
        <v>1179</v>
      </c>
      <c r="M209" s="3" t="s">
        <v>1178</v>
      </c>
      <c r="N209" s="3"/>
      <c r="O209" s="3" t="s">
        <v>62</v>
      </c>
      <c r="P209" s="3" t="s">
        <v>1028</v>
      </c>
      <c r="Q209" s="3"/>
      <c r="R209" s="15">
        <f t="shared" si="9"/>
        <v>1.2210393950360889</v>
      </c>
      <c r="S209" s="43">
        <f t="shared" si="10"/>
        <v>1200000</v>
      </c>
      <c r="T209" s="5">
        <f t="shared" si="11"/>
        <v>1465247.2740433067</v>
      </c>
    </row>
    <row r="210" spans="1:20" x14ac:dyDescent="0.3">
      <c r="A210" s="11" t="s">
        <v>1177</v>
      </c>
      <c r="B210" s="3" t="s">
        <v>1176</v>
      </c>
      <c r="C210" s="3" t="s">
        <v>1015</v>
      </c>
      <c r="D210" s="3" t="s">
        <v>1014</v>
      </c>
      <c r="E210" s="3" t="s">
        <v>1158</v>
      </c>
      <c r="F210" s="3" t="s">
        <v>1012</v>
      </c>
      <c r="G210" s="3" t="s">
        <v>1012</v>
      </c>
      <c r="H210" s="3"/>
      <c r="I210" s="3" t="s">
        <v>104</v>
      </c>
      <c r="J210" s="11" t="s">
        <v>1043</v>
      </c>
      <c r="K210" s="3">
        <v>4779.1629470180596</v>
      </c>
      <c r="L210" s="3" t="s">
        <v>1175</v>
      </c>
      <c r="M210" s="3" t="s">
        <v>227</v>
      </c>
      <c r="N210" s="3"/>
      <c r="O210" s="3" t="s">
        <v>62</v>
      </c>
      <c r="P210" s="3" t="s">
        <v>1028</v>
      </c>
      <c r="Q210" s="3"/>
      <c r="R210" s="15">
        <f t="shared" si="9"/>
        <v>0.90514449754129922</v>
      </c>
      <c r="S210" s="43">
        <f t="shared" si="10"/>
        <v>1200000</v>
      </c>
      <c r="T210" s="5">
        <f t="shared" si="11"/>
        <v>1086173.397049559</v>
      </c>
    </row>
    <row r="211" spans="1:20" x14ac:dyDescent="0.3">
      <c r="A211" s="11" t="s">
        <v>1174</v>
      </c>
      <c r="B211" s="3" t="s">
        <v>1169</v>
      </c>
      <c r="C211" s="3" t="s">
        <v>1015</v>
      </c>
      <c r="D211" s="3" t="s">
        <v>1014</v>
      </c>
      <c r="E211" s="3" t="s">
        <v>1112</v>
      </c>
      <c r="F211" s="3" t="s">
        <v>1109</v>
      </c>
      <c r="G211" s="3" t="s">
        <v>1045</v>
      </c>
      <c r="H211" s="3" t="s">
        <v>1112</v>
      </c>
      <c r="I211" s="3" t="s">
        <v>104</v>
      </c>
      <c r="J211" s="11" t="s">
        <v>1043</v>
      </c>
      <c r="K211" s="3">
        <v>5167.7191049212597</v>
      </c>
      <c r="L211" s="3" t="s">
        <v>1161</v>
      </c>
      <c r="M211" s="3" t="s">
        <v>1153</v>
      </c>
      <c r="N211" s="3"/>
      <c r="O211" s="3" t="s">
        <v>62</v>
      </c>
      <c r="P211" s="3" t="s">
        <v>1028</v>
      </c>
      <c r="Q211" s="3"/>
      <c r="R211" s="15">
        <f t="shared" si="9"/>
        <v>0.97873467896235977</v>
      </c>
      <c r="S211" s="43">
        <f t="shared" si="10"/>
        <v>1200000</v>
      </c>
      <c r="T211" s="5">
        <f t="shared" si="11"/>
        <v>1174481.6147548317</v>
      </c>
    </row>
    <row r="212" spans="1:20" x14ac:dyDescent="0.3">
      <c r="A212" s="11" t="s">
        <v>1173</v>
      </c>
      <c r="B212" s="3" t="s">
        <v>1171</v>
      </c>
      <c r="C212" s="3" t="s">
        <v>1015</v>
      </c>
      <c r="D212" s="3" t="s">
        <v>1014</v>
      </c>
      <c r="E212" s="3" t="s">
        <v>1158</v>
      </c>
      <c r="F212" s="3" t="s">
        <v>1070</v>
      </c>
      <c r="G212" s="3" t="s">
        <v>1045</v>
      </c>
      <c r="H212" s="3" t="s">
        <v>1158</v>
      </c>
      <c r="I212" s="3" t="s">
        <v>104</v>
      </c>
      <c r="J212" s="11" t="s">
        <v>1043</v>
      </c>
      <c r="K212" s="3">
        <v>6331.8691227299696</v>
      </c>
      <c r="L212" s="3"/>
      <c r="M212" s="3"/>
      <c r="N212" s="3"/>
      <c r="O212" s="3" t="s">
        <v>845</v>
      </c>
      <c r="P212" s="3" t="s">
        <v>1006</v>
      </c>
      <c r="Q212" s="3"/>
      <c r="R212" s="15">
        <f t="shared" si="9"/>
        <v>1.199217636880676</v>
      </c>
      <c r="S212" s="43">
        <f t="shared" si="10"/>
        <v>1200000</v>
      </c>
      <c r="T212" s="5">
        <f t="shared" si="11"/>
        <v>1439061.1642568111</v>
      </c>
    </row>
    <row r="213" spans="1:20" x14ac:dyDescent="0.3">
      <c r="A213" s="11" t="s">
        <v>1172</v>
      </c>
      <c r="B213" s="3" t="s">
        <v>1171</v>
      </c>
      <c r="C213" s="3" t="s">
        <v>1015</v>
      </c>
      <c r="D213" s="3" t="s">
        <v>1014</v>
      </c>
      <c r="E213" s="3" t="s">
        <v>1158</v>
      </c>
      <c r="F213" s="3" t="s">
        <v>1070</v>
      </c>
      <c r="G213" s="3" t="s">
        <v>1045</v>
      </c>
      <c r="H213" s="3" t="s">
        <v>1158</v>
      </c>
      <c r="I213" s="3" t="s">
        <v>104</v>
      </c>
      <c r="J213" s="11" t="s">
        <v>1043</v>
      </c>
      <c r="K213" s="3">
        <v>3847.20802477286</v>
      </c>
      <c r="L213" s="3" t="s">
        <v>239</v>
      </c>
      <c r="M213" s="3" t="s">
        <v>209</v>
      </c>
      <c r="N213" s="3"/>
      <c r="O213" s="3" t="s">
        <v>62</v>
      </c>
      <c r="P213" s="3" t="s">
        <v>1028</v>
      </c>
      <c r="Q213" s="3"/>
      <c r="R213" s="15">
        <f t="shared" si="9"/>
        <v>0.72863788347970837</v>
      </c>
      <c r="S213" s="43">
        <f t="shared" si="10"/>
        <v>1200000</v>
      </c>
      <c r="T213" s="5">
        <f t="shared" si="11"/>
        <v>874365.46017565008</v>
      </c>
    </row>
    <row r="214" spans="1:20" x14ac:dyDescent="0.3">
      <c r="A214" s="11" t="s">
        <v>1170</v>
      </c>
      <c r="B214" s="3" t="s">
        <v>1169</v>
      </c>
      <c r="C214" s="3" t="s">
        <v>1015</v>
      </c>
      <c r="D214" s="3" t="s">
        <v>1014</v>
      </c>
      <c r="E214" s="3" t="s">
        <v>1112</v>
      </c>
      <c r="F214" s="3" t="s">
        <v>1109</v>
      </c>
      <c r="G214" s="3" t="s">
        <v>1045</v>
      </c>
      <c r="H214" s="3" t="s">
        <v>1112</v>
      </c>
      <c r="I214" s="3" t="s">
        <v>104</v>
      </c>
      <c r="J214" s="11" t="s">
        <v>1043</v>
      </c>
      <c r="K214" s="3">
        <v>3575.3803803976198</v>
      </c>
      <c r="L214" s="3" t="s">
        <v>231</v>
      </c>
      <c r="M214" s="3" t="s">
        <v>1161</v>
      </c>
      <c r="N214" s="3"/>
      <c r="O214" s="3" t="s">
        <v>62</v>
      </c>
      <c r="P214" s="3" t="s">
        <v>1028</v>
      </c>
      <c r="Q214" s="3"/>
      <c r="R214" s="15">
        <f t="shared" si="9"/>
        <v>0.67715537507530676</v>
      </c>
      <c r="S214" s="43">
        <f t="shared" si="10"/>
        <v>1200000</v>
      </c>
      <c r="T214" s="5">
        <f t="shared" si="11"/>
        <v>812586.45009036816</v>
      </c>
    </row>
    <row r="215" spans="1:20" x14ac:dyDescent="0.3">
      <c r="A215" s="11" t="s">
        <v>1168</v>
      </c>
      <c r="B215" s="3" t="s">
        <v>1167</v>
      </c>
      <c r="C215" s="3" t="s">
        <v>1015</v>
      </c>
      <c r="D215" s="3" t="s">
        <v>1014</v>
      </c>
      <c r="E215" s="3" t="s">
        <v>1044</v>
      </c>
      <c r="F215" s="3" t="s">
        <v>1012</v>
      </c>
      <c r="G215" s="3" t="s">
        <v>1045</v>
      </c>
      <c r="H215" s="3" t="s">
        <v>1044</v>
      </c>
      <c r="I215" s="3" t="s">
        <v>88</v>
      </c>
      <c r="J215" s="11" t="s">
        <v>1043</v>
      </c>
      <c r="K215" s="3">
        <v>3254.0279399435499</v>
      </c>
      <c r="L215" s="3" t="s">
        <v>1166</v>
      </c>
      <c r="M215" s="3" t="s">
        <v>1165</v>
      </c>
      <c r="N215" s="3" t="s">
        <v>1767</v>
      </c>
      <c r="O215" s="3" t="s">
        <v>62</v>
      </c>
      <c r="P215" s="3" t="s">
        <v>1028</v>
      </c>
      <c r="Q215" s="3"/>
      <c r="R215" s="15">
        <f t="shared" si="9"/>
        <v>0.61629317044385412</v>
      </c>
      <c r="S215" s="43">
        <f t="shared" si="10"/>
        <v>1200000</v>
      </c>
      <c r="T215" s="5">
        <f t="shared" si="11"/>
        <v>739551.8045326249</v>
      </c>
    </row>
    <row r="216" spans="1:20" x14ac:dyDescent="0.3">
      <c r="A216" s="11" t="s">
        <v>1164</v>
      </c>
      <c r="B216" s="3" t="s">
        <v>1163</v>
      </c>
      <c r="C216" s="3" t="s">
        <v>1015</v>
      </c>
      <c r="D216" s="3" t="s">
        <v>1014</v>
      </c>
      <c r="E216" s="3" t="s">
        <v>1163</v>
      </c>
      <c r="F216" s="3" t="s">
        <v>1012</v>
      </c>
      <c r="G216" s="3" t="s">
        <v>1045</v>
      </c>
      <c r="H216" s="3"/>
      <c r="I216" s="3" t="s">
        <v>104</v>
      </c>
      <c r="J216" s="11" t="s">
        <v>1043</v>
      </c>
      <c r="K216" s="3">
        <v>11401.1397292445</v>
      </c>
      <c r="L216" s="3" t="s">
        <v>1162</v>
      </c>
      <c r="M216" s="3" t="s">
        <v>1161</v>
      </c>
      <c r="N216" s="3" t="s">
        <v>1768</v>
      </c>
      <c r="O216" s="3" t="s">
        <v>62</v>
      </c>
      <c r="P216" s="3" t="s">
        <v>1028</v>
      </c>
      <c r="Q216" s="3"/>
      <c r="R216" s="15">
        <f t="shared" si="9"/>
        <v>2.1593067669023673</v>
      </c>
      <c r="S216" s="43">
        <f t="shared" si="10"/>
        <v>1200000</v>
      </c>
      <c r="T216" s="5">
        <f t="shared" si="11"/>
        <v>2591168.1202828409</v>
      </c>
    </row>
    <row r="217" spans="1:20" x14ac:dyDescent="0.3">
      <c r="A217" s="11" t="s">
        <v>1160</v>
      </c>
      <c r="B217" s="3" t="s">
        <v>1153</v>
      </c>
      <c r="C217" s="3" t="s">
        <v>1015</v>
      </c>
      <c r="D217" s="3" t="s">
        <v>1014</v>
      </c>
      <c r="E217" s="3" t="s">
        <v>1152</v>
      </c>
      <c r="F217" s="3" t="s">
        <v>1012</v>
      </c>
      <c r="G217" s="3" t="s">
        <v>1045</v>
      </c>
      <c r="H217" s="3" t="s">
        <v>1158</v>
      </c>
      <c r="I217" s="3" t="s">
        <v>104</v>
      </c>
      <c r="J217" s="11" t="s">
        <v>1043</v>
      </c>
      <c r="K217" s="3">
        <v>5887.2273583196102</v>
      </c>
      <c r="L217" s="3" t="s">
        <v>355</v>
      </c>
      <c r="M217" s="3" t="s">
        <v>1159</v>
      </c>
      <c r="N217" s="3"/>
      <c r="O217" s="3" t="s">
        <v>62</v>
      </c>
      <c r="P217" s="3" t="s">
        <v>1028</v>
      </c>
      <c r="Q217" s="3"/>
      <c r="R217" s="15">
        <f t="shared" si="9"/>
        <v>1.1150051814999262</v>
      </c>
      <c r="S217" s="43">
        <f t="shared" si="10"/>
        <v>1200000</v>
      </c>
      <c r="T217" s="5">
        <f t="shared" si="11"/>
        <v>1338006.2177999115</v>
      </c>
    </row>
    <row r="218" spans="1:20" x14ac:dyDescent="0.3">
      <c r="A218" s="11" t="s">
        <v>1157</v>
      </c>
      <c r="B218" s="3" t="s">
        <v>1153</v>
      </c>
      <c r="C218" s="3" t="s">
        <v>1015</v>
      </c>
      <c r="D218" s="3" t="s">
        <v>1014</v>
      </c>
      <c r="E218" s="3" t="s">
        <v>1152</v>
      </c>
      <c r="F218" s="3" t="s">
        <v>1012</v>
      </c>
      <c r="G218" s="3" t="s">
        <v>1045</v>
      </c>
      <c r="H218" s="3" t="s">
        <v>1158</v>
      </c>
      <c r="I218" s="3" t="s">
        <v>104</v>
      </c>
      <c r="J218" s="11" t="s">
        <v>1043</v>
      </c>
      <c r="K218" s="3">
        <v>3864.1774460172301</v>
      </c>
      <c r="L218" s="3" t="s">
        <v>1156</v>
      </c>
      <c r="M218" s="3" t="s">
        <v>355</v>
      </c>
      <c r="N218" s="3"/>
      <c r="O218" s="3" t="s">
        <v>62</v>
      </c>
      <c r="P218" s="3" t="s">
        <v>1028</v>
      </c>
      <c r="Q218" s="3"/>
      <c r="R218" s="15">
        <f t="shared" si="9"/>
        <v>0.73185178901841474</v>
      </c>
      <c r="S218" s="43">
        <f t="shared" si="10"/>
        <v>1200000</v>
      </c>
      <c r="T218" s="5">
        <f t="shared" si="11"/>
        <v>878222.14682209771</v>
      </c>
    </row>
    <row r="219" spans="1:20" x14ac:dyDescent="0.3">
      <c r="A219" s="11" t="s">
        <v>1155</v>
      </c>
      <c r="B219" s="3" t="s">
        <v>1154</v>
      </c>
      <c r="C219" s="3" t="s">
        <v>1015</v>
      </c>
      <c r="D219" s="3" t="s">
        <v>1014</v>
      </c>
      <c r="E219" s="3"/>
      <c r="F219" s="3" t="s">
        <v>1070</v>
      </c>
      <c r="G219" s="3" t="s">
        <v>1070</v>
      </c>
      <c r="H219" s="3"/>
      <c r="I219" s="3" t="s">
        <v>104</v>
      </c>
      <c r="J219" s="11" t="s">
        <v>1043</v>
      </c>
      <c r="K219" s="3">
        <v>12163.3805143354</v>
      </c>
      <c r="L219" s="3" t="s">
        <v>1149</v>
      </c>
      <c r="M219" s="3" t="s">
        <v>1153</v>
      </c>
      <c r="N219" s="3" t="s">
        <v>1769</v>
      </c>
      <c r="O219" s="3" t="s">
        <v>62</v>
      </c>
      <c r="P219" s="3" t="s">
        <v>1028</v>
      </c>
      <c r="Q219" s="3" t="s">
        <v>1680</v>
      </c>
      <c r="R219" s="15">
        <f t="shared" si="9"/>
        <v>2.3036705519574623</v>
      </c>
      <c r="S219" s="43">
        <f t="shared" si="10"/>
        <v>1200000</v>
      </c>
      <c r="T219" s="5">
        <f t="shared" si="11"/>
        <v>2764404.6623489549</v>
      </c>
    </row>
    <row r="220" spans="1:20" x14ac:dyDescent="0.3">
      <c r="A220" s="11" t="s">
        <v>1151</v>
      </c>
      <c r="B220" s="3" t="s">
        <v>1150</v>
      </c>
      <c r="C220" s="3" t="s">
        <v>1015</v>
      </c>
      <c r="D220" s="3" t="s">
        <v>1014</v>
      </c>
      <c r="E220" s="3" t="s">
        <v>1152</v>
      </c>
      <c r="F220" s="3" t="s">
        <v>1012</v>
      </c>
      <c r="G220" s="3" t="s">
        <v>1045</v>
      </c>
      <c r="H220" s="3"/>
      <c r="I220" s="3" t="s">
        <v>104</v>
      </c>
      <c r="J220" s="11" t="s">
        <v>1043</v>
      </c>
      <c r="K220" s="3">
        <v>18564.749464278699</v>
      </c>
      <c r="L220" s="3" t="s">
        <v>1149</v>
      </c>
      <c r="M220" s="3" t="s">
        <v>157</v>
      </c>
      <c r="N220" s="3"/>
      <c r="O220" s="3" t="s">
        <v>62</v>
      </c>
      <c r="P220" s="3" t="s">
        <v>1028</v>
      </c>
      <c r="Q220" s="3" t="s">
        <v>1680</v>
      </c>
      <c r="R220" s="15">
        <f t="shared" si="9"/>
        <v>3.5160510349012686</v>
      </c>
      <c r="S220" s="43">
        <f t="shared" si="10"/>
        <v>1200000</v>
      </c>
      <c r="T220" s="5">
        <f t="shared" si="11"/>
        <v>4219261.2418815224</v>
      </c>
    </row>
    <row r="221" spans="1:20" x14ac:dyDescent="0.3">
      <c r="A221" s="11" t="s">
        <v>1148</v>
      </c>
      <c r="B221" s="3" t="s">
        <v>1147</v>
      </c>
      <c r="C221" s="3" t="s">
        <v>1015</v>
      </c>
      <c r="D221" s="3" t="s">
        <v>1014</v>
      </c>
      <c r="E221" s="3" t="s">
        <v>1044</v>
      </c>
      <c r="F221" s="3" t="s">
        <v>1012</v>
      </c>
      <c r="G221" s="3" t="s">
        <v>1045</v>
      </c>
      <c r="H221" s="3"/>
      <c r="I221" s="3" t="s">
        <v>104</v>
      </c>
      <c r="J221" s="11" t="s">
        <v>1043</v>
      </c>
      <c r="K221" s="3">
        <v>2781.9680013529601</v>
      </c>
      <c r="L221" s="3" t="s">
        <v>1146</v>
      </c>
      <c r="M221" s="3" t="s">
        <v>1145</v>
      </c>
      <c r="N221" s="3" t="s">
        <v>1770</v>
      </c>
      <c r="O221" s="3" t="s">
        <v>62</v>
      </c>
      <c r="P221" s="3" t="s">
        <v>1028</v>
      </c>
      <c r="Q221" s="3"/>
      <c r="R221" s="15">
        <f t="shared" si="9"/>
        <v>0.52688787904412127</v>
      </c>
      <c r="S221" s="43">
        <f t="shared" si="10"/>
        <v>1200000</v>
      </c>
      <c r="T221" s="5">
        <f t="shared" si="11"/>
        <v>632265.45485294552</v>
      </c>
    </row>
    <row r="222" spans="1:20" x14ac:dyDescent="0.3">
      <c r="A222" s="11" t="s">
        <v>1143</v>
      </c>
      <c r="B222" s="3" t="s">
        <v>1142</v>
      </c>
      <c r="C222" s="3" t="s">
        <v>1015</v>
      </c>
      <c r="D222" s="3" t="s">
        <v>1014</v>
      </c>
      <c r="E222" s="3" t="s">
        <v>1144</v>
      </c>
      <c r="F222" s="3" t="s">
        <v>1070</v>
      </c>
      <c r="G222" s="3" t="s">
        <v>1011</v>
      </c>
      <c r="H222" s="3" t="s">
        <v>1144</v>
      </c>
      <c r="I222" s="3" t="s">
        <v>104</v>
      </c>
      <c r="J222" s="11" t="s">
        <v>1043</v>
      </c>
      <c r="K222" s="3">
        <v>64102.003295968701</v>
      </c>
      <c r="L222" s="3"/>
      <c r="M222" s="3"/>
      <c r="N222" s="3"/>
      <c r="O222" s="3" t="s">
        <v>62</v>
      </c>
      <c r="P222" s="3" t="s">
        <v>1028</v>
      </c>
      <c r="Q222" s="22" t="s">
        <v>1681</v>
      </c>
      <c r="R222" s="15">
        <f t="shared" si="9"/>
        <v>12.1405309272668</v>
      </c>
      <c r="S222" s="43">
        <f t="shared" si="10"/>
        <v>1200000</v>
      </c>
      <c r="T222" s="5">
        <f t="shared" si="11"/>
        <v>14568637.11272016</v>
      </c>
    </row>
    <row r="223" spans="1:20" x14ac:dyDescent="0.3">
      <c r="A223" s="11" t="s">
        <v>1141</v>
      </c>
      <c r="B223" s="3" t="s">
        <v>1140</v>
      </c>
      <c r="C223" s="3" t="s">
        <v>1015</v>
      </c>
      <c r="D223" s="3" t="s">
        <v>1014</v>
      </c>
      <c r="E223" s="3" t="s">
        <v>1044</v>
      </c>
      <c r="F223" s="3" t="s">
        <v>1046</v>
      </c>
      <c r="G223" s="3" t="s">
        <v>1045</v>
      </c>
      <c r="H223" s="3" t="s">
        <v>1044</v>
      </c>
      <c r="I223" s="3" t="s">
        <v>39</v>
      </c>
      <c r="J223" s="11" t="s">
        <v>1043</v>
      </c>
      <c r="K223" s="3">
        <v>10675.255605648101</v>
      </c>
      <c r="L223" s="3" t="s">
        <v>1139</v>
      </c>
      <c r="M223" s="3" t="s">
        <v>1040</v>
      </c>
      <c r="N223" s="3"/>
      <c r="O223" s="3" t="s">
        <v>62</v>
      </c>
      <c r="P223" s="3" t="s">
        <v>1028</v>
      </c>
      <c r="Q223" s="3" t="s">
        <v>1679</v>
      </c>
      <c r="R223" s="15">
        <f t="shared" si="9"/>
        <v>2.0218287131909283</v>
      </c>
      <c r="S223" s="43">
        <f t="shared" si="10"/>
        <v>1200000</v>
      </c>
      <c r="T223" s="5">
        <f t="shared" si="11"/>
        <v>2426194.4558291137</v>
      </c>
    </row>
    <row r="224" spans="1:20" x14ac:dyDescent="0.3">
      <c r="A224" s="11" t="s">
        <v>1137</v>
      </c>
      <c r="B224" s="3" t="s">
        <v>371</v>
      </c>
      <c r="C224" s="3" t="s">
        <v>1015</v>
      </c>
      <c r="D224" s="3" t="s">
        <v>1014</v>
      </c>
      <c r="E224" s="3" t="s">
        <v>1138</v>
      </c>
      <c r="F224" s="3" t="s">
        <v>1020</v>
      </c>
      <c r="G224" s="3" t="s">
        <v>1045</v>
      </c>
      <c r="H224" s="3" t="s">
        <v>1138</v>
      </c>
      <c r="I224" s="3" t="s">
        <v>88</v>
      </c>
      <c r="J224" s="11" t="s">
        <v>1010</v>
      </c>
      <c r="K224" s="3">
        <v>3448.0799931145998</v>
      </c>
      <c r="L224" s="3" t="s">
        <v>390</v>
      </c>
      <c r="M224" s="3" t="s">
        <v>209</v>
      </c>
      <c r="N224" s="3"/>
      <c r="O224" s="3" t="s">
        <v>845</v>
      </c>
      <c r="P224" s="3" t="s">
        <v>1006</v>
      </c>
      <c r="Q224" s="22" t="s">
        <v>1681</v>
      </c>
      <c r="R224" s="15">
        <f t="shared" si="9"/>
        <v>0.65304545324140151</v>
      </c>
      <c r="S224" s="43">
        <f t="shared" si="10"/>
        <v>925000</v>
      </c>
      <c r="T224" s="5">
        <f t="shared" si="11"/>
        <v>604067.04424829641</v>
      </c>
    </row>
    <row r="225" spans="1:20" x14ac:dyDescent="0.3">
      <c r="A225" s="11" t="s">
        <v>1136</v>
      </c>
      <c r="B225" s="3" t="s">
        <v>1135</v>
      </c>
      <c r="C225" s="3" t="s">
        <v>1015</v>
      </c>
      <c r="D225" s="3" t="s">
        <v>1014</v>
      </c>
      <c r="E225" s="3" t="s">
        <v>1135</v>
      </c>
      <c r="F225" s="3" t="s">
        <v>1126</v>
      </c>
      <c r="G225" s="3" t="s">
        <v>1011</v>
      </c>
      <c r="H225" s="3"/>
      <c r="I225" s="3" t="s">
        <v>104</v>
      </c>
      <c r="J225" s="11" t="s">
        <v>1043</v>
      </c>
      <c r="K225" s="3">
        <v>74188.975839033403</v>
      </c>
      <c r="L225" s="3" t="s">
        <v>1134</v>
      </c>
      <c r="M225" s="3" t="s">
        <v>1133</v>
      </c>
      <c r="N225" s="3"/>
      <c r="O225" s="3" t="s">
        <v>62</v>
      </c>
      <c r="P225" s="3" t="s">
        <v>1028</v>
      </c>
      <c r="Q225" s="3"/>
      <c r="R225" s="15">
        <f t="shared" si="9"/>
        <v>14.050942393756326</v>
      </c>
      <c r="S225" s="43">
        <f t="shared" si="10"/>
        <v>1200000</v>
      </c>
      <c r="T225" s="5">
        <f t="shared" si="11"/>
        <v>16861130.872507591</v>
      </c>
    </row>
    <row r="226" spans="1:20" x14ac:dyDescent="0.3">
      <c r="A226" s="11" t="s">
        <v>1132</v>
      </c>
      <c r="B226" s="3" t="s">
        <v>1131</v>
      </c>
      <c r="C226" s="3" t="s">
        <v>1015</v>
      </c>
      <c r="D226" s="3" t="s">
        <v>1014</v>
      </c>
      <c r="E226" s="3" t="s">
        <v>1124</v>
      </c>
      <c r="F226" s="3" t="s">
        <v>1126</v>
      </c>
      <c r="G226" s="3" t="s">
        <v>1125</v>
      </c>
      <c r="H226" s="3" t="s">
        <v>1124</v>
      </c>
      <c r="I226" s="3" t="s">
        <v>104</v>
      </c>
      <c r="J226" s="11" t="s">
        <v>1043</v>
      </c>
      <c r="K226" s="3">
        <v>31060.380561029298</v>
      </c>
      <c r="L226" s="3" t="s">
        <v>1130</v>
      </c>
      <c r="M226" s="3" t="s">
        <v>1129</v>
      </c>
      <c r="N226" s="3" t="s">
        <v>1771</v>
      </c>
      <c r="O226" s="3" t="s">
        <v>32</v>
      </c>
      <c r="P226" s="3" t="s">
        <v>1028</v>
      </c>
      <c r="Q226" s="3"/>
      <c r="R226" s="15">
        <f t="shared" si="9"/>
        <v>5.8826478335282761</v>
      </c>
      <c r="S226" s="43">
        <f t="shared" si="10"/>
        <v>1200000</v>
      </c>
      <c r="T226" s="5">
        <f t="shared" si="11"/>
        <v>7059177.4002339309</v>
      </c>
    </row>
    <row r="227" spans="1:20" x14ac:dyDescent="0.3">
      <c r="A227" s="11" t="s">
        <v>1128</v>
      </c>
      <c r="B227" s="3" t="s">
        <v>1122</v>
      </c>
      <c r="C227" s="3" t="s">
        <v>1015</v>
      </c>
      <c r="D227" s="3" t="s">
        <v>1014</v>
      </c>
      <c r="E227" s="3" t="s">
        <v>1124</v>
      </c>
      <c r="F227" s="3" t="s">
        <v>1126</v>
      </c>
      <c r="G227" s="3" t="s">
        <v>1125</v>
      </c>
      <c r="H227" s="3" t="s">
        <v>1124</v>
      </c>
      <c r="I227" s="3" t="s">
        <v>104</v>
      </c>
      <c r="J227" s="11" t="s">
        <v>1043</v>
      </c>
      <c r="K227" s="3">
        <v>29272.0447903524</v>
      </c>
      <c r="L227" s="3" t="s">
        <v>52</v>
      </c>
      <c r="M227" s="3" t="s">
        <v>1127</v>
      </c>
      <c r="N227" s="3" t="s">
        <v>1754</v>
      </c>
      <c r="O227" s="3" t="s">
        <v>32</v>
      </c>
      <c r="P227" s="3" t="s">
        <v>1028</v>
      </c>
      <c r="Q227" s="3" t="s">
        <v>1684</v>
      </c>
      <c r="R227" s="15">
        <f t="shared" si="9"/>
        <v>5.543947876960682</v>
      </c>
      <c r="S227" s="43">
        <f t="shared" si="10"/>
        <v>1200000</v>
      </c>
      <c r="T227" s="5">
        <f t="shared" si="11"/>
        <v>6652737.4523528181</v>
      </c>
    </row>
    <row r="228" spans="1:20" x14ac:dyDescent="0.3">
      <c r="A228" s="11" t="s">
        <v>1123</v>
      </c>
      <c r="B228" s="3" t="s">
        <v>1122</v>
      </c>
      <c r="C228" s="3" t="s">
        <v>1015</v>
      </c>
      <c r="D228" s="3" t="s">
        <v>1014</v>
      </c>
      <c r="E228" s="3" t="s">
        <v>1124</v>
      </c>
      <c r="F228" s="3" t="s">
        <v>1126</v>
      </c>
      <c r="G228" s="3" t="s">
        <v>1125</v>
      </c>
      <c r="H228" s="3" t="s">
        <v>1124</v>
      </c>
      <c r="I228" s="3" t="s">
        <v>104</v>
      </c>
      <c r="J228" s="11" t="s">
        <v>1043</v>
      </c>
      <c r="K228" s="3">
        <v>22191.1920918264</v>
      </c>
      <c r="L228" s="3" t="s">
        <v>1121</v>
      </c>
      <c r="M228" s="3" t="s">
        <v>1120</v>
      </c>
      <c r="N228" s="3"/>
      <c r="O228" s="3" t="s">
        <v>32</v>
      </c>
      <c r="P228" s="3" t="s">
        <v>1028</v>
      </c>
      <c r="Q228" s="3"/>
      <c r="R228" s="15">
        <f t="shared" si="9"/>
        <v>4.2028772901186366</v>
      </c>
      <c r="S228" s="43">
        <f t="shared" si="10"/>
        <v>1200000</v>
      </c>
      <c r="T228" s="5">
        <f t="shared" si="11"/>
        <v>5043452.7481423644</v>
      </c>
    </row>
    <row r="229" spans="1:20" x14ac:dyDescent="0.3">
      <c r="A229" s="11" t="s">
        <v>1119</v>
      </c>
      <c r="B229" s="3" t="s">
        <v>1118</v>
      </c>
      <c r="C229" s="3" t="s">
        <v>1023</v>
      </c>
      <c r="D229" s="3" t="s">
        <v>1014</v>
      </c>
      <c r="E229" s="3"/>
      <c r="F229" s="3" t="s">
        <v>1020</v>
      </c>
      <c r="G229" s="3" t="s">
        <v>1020</v>
      </c>
      <c r="H229" s="3"/>
      <c r="I229" s="3" t="s">
        <v>39</v>
      </c>
      <c r="J229" s="11" t="s">
        <v>1010</v>
      </c>
      <c r="K229" s="3">
        <v>4850.5471097381896</v>
      </c>
      <c r="L229" s="3" t="s">
        <v>1117</v>
      </c>
      <c r="M229" s="3" t="s">
        <v>390</v>
      </c>
      <c r="N229" s="3"/>
      <c r="O229" s="3" t="s">
        <v>62</v>
      </c>
      <c r="P229" s="3" t="s">
        <v>1028</v>
      </c>
      <c r="Q229" s="3"/>
      <c r="R229" s="15">
        <f t="shared" si="9"/>
        <v>0.91866422532920256</v>
      </c>
      <c r="S229" s="43">
        <f t="shared" si="10"/>
        <v>925000</v>
      </c>
      <c r="T229" s="5">
        <f t="shared" si="11"/>
        <v>849764.4084295124</v>
      </c>
    </row>
    <row r="230" spans="1:20" x14ac:dyDescent="0.3">
      <c r="A230" s="11" t="s">
        <v>1116</v>
      </c>
      <c r="B230" s="3" t="s">
        <v>1067</v>
      </c>
      <c r="C230" s="3" t="s">
        <v>1034</v>
      </c>
      <c r="D230" s="3" t="s">
        <v>1014</v>
      </c>
      <c r="E230" s="3" t="s">
        <v>1071</v>
      </c>
      <c r="F230" s="3" t="s">
        <v>1070</v>
      </c>
      <c r="G230" s="3" t="s">
        <v>1011</v>
      </c>
      <c r="H230" s="3" t="s">
        <v>1069</v>
      </c>
      <c r="I230" s="3" t="s">
        <v>39</v>
      </c>
      <c r="J230" s="11" t="s">
        <v>1010</v>
      </c>
      <c r="K230" s="3">
        <v>7328.0490481521301</v>
      </c>
      <c r="L230" s="3" t="s">
        <v>1115</v>
      </c>
      <c r="M230" s="3" t="s">
        <v>1066</v>
      </c>
      <c r="N230" s="3"/>
      <c r="O230" s="3" t="s">
        <v>62</v>
      </c>
      <c r="P230" s="3" t="s">
        <v>1028</v>
      </c>
      <c r="Q230" s="3" t="s">
        <v>1680</v>
      </c>
      <c r="R230" s="15">
        <f t="shared" si="9"/>
        <v>1.3878880773015398</v>
      </c>
      <c r="S230" s="43">
        <f t="shared" si="10"/>
        <v>925000</v>
      </c>
      <c r="T230" s="5">
        <f t="shared" si="11"/>
        <v>1283796.4715039243</v>
      </c>
    </row>
    <row r="231" spans="1:20" x14ac:dyDescent="0.3">
      <c r="A231" s="11" t="s">
        <v>1114</v>
      </c>
      <c r="B231" s="3" t="s">
        <v>273</v>
      </c>
      <c r="C231" s="3" t="s">
        <v>1034</v>
      </c>
      <c r="D231" s="3" t="s">
        <v>1022</v>
      </c>
      <c r="E231" s="3"/>
      <c r="F231" s="3" t="s">
        <v>1109</v>
      </c>
      <c r="G231" s="3" t="s">
        <v>1109</v>
      </c>
      <c r="H231" s="3"/>
      <c r="I231" s="3" t="s">
        <v>104</v>
      </c>
      <c r="J231" s="11" t="s">
        <v>1025</v>
      </c>
      <c r="K231" s="3">
        <v>4903.2898555092797</v>
      </c>
      <c r="L231" s="3" t="s">
        <v>1113</v>
      </c>
      <c r="M231" s="3" t="s">
        <v>677</v>
      </c>
      <c r="N231" s="3"/>
      <c r="O231" s="3" t="s">
        <v>62</v>
      </c>
      <c r="P231" s="3" t="s">
        <v>1028</v>
      </c>
      <c r="Q231" s="3"/>
      <c r="R231" s="15">
        <f t="shared" si="9"/>
        <v>0.92865338172524237</v>
      </c>
      <c r="S231" s="43">
        <f t="shared" si="10"/>
        <v>650000</v>
      </c>
      <c r="T231" s="5">
        <f t="shared" si="11"/>
        <v>603624.69812140753</v>
      </c>
    </row>
    <row r="232" spans="1:20" x14ac:dyDescent="0.3">
      <c r="A232" s="11" t="s">
        <v>1111</v>
      </c>
      <c r="B232" s="3" t="s">
        <v>1110</v>
      </c>
      <c r="C232" s="3" t="s">
        <v>1023</v>
      </c>
      <c r="D232" s="3" t="s">
        <v>1022</v>
      </c>
      <c r="E232" s="3" t="s">
        <v>1112</v>
      </c>
      <c r="F232" s="3" t="s">
        <v>1012</v>
      </c>
      <c r="G232" s="3" t="s">
        <v>1033</v>
      </c>
      <c r="H232" s="3"/>
      <c r="I232" s="3" t="s">
        <v>104</v>
      </c>
      <c r="J232" s="11" t="s">
        <v>1025</v>
      </c>
      <c r="K232" s="3">
        <v>22834.255537467801</v>
      </c>
      <c r="L232" s="3" t="s">
        <v>273</v>
      </c>
      <c r="M232" s="3" t="s">
        <v>209</v>
      </c>
      <c r="N232" s="3"/>
      <c r="O232" s="3" t="s">
        <v>62</v>
      </c>
      <c r="P232" s="3" t="s">
        <v>1028</v>
      </c>
      <c r="Q232" s="3"/>
      <c r="R232" s="15">
        <f t="shared" si="9"/>
        <v>4.3246696093689021</v>
      </c>
      <c r="S232" s="43">
        <f t="shared" si="10"/>
        <v>650000</v>
      </c>
      <c r="T232" s="5">
        <f t="shared" si="11"/>
        <v>2811035.2460897863</v>
      </c>
    </row>
    <row r="233" spans="1:20" x14ac:dyDescent="0.3">
      <c r="A233" s="11" t="s">
        <v>1108</v>
      </c>
      <c r="B233" s="3" t="s">
        <v>1107</v>
      </c>
      <c r="C233" s="3" t="s">
        <v>1023</v>
      </c>
      <c r="D233" s="3" t="s">
        <v>1022</v>
      </c>
      <c r="E233" s="3" t="s">
        <v>1071</v>
      </c>
      <c r="F233" s="3" t="s">
        <v>1109</v>
      </c>
      <c r="G233" s="3" t="s">
        <v>1011</v>
      </c>
      <c r="H233" s="3"/>
      <c r="I233" s="3" t="s">
        <v>104</v>
      </c>
      <c r="J233" s="11" t="s">
        <v>1025</v>
      </c>
      <c r="K233" s="3">
        <v>9069.0317497154301</v>
      </c>
      <c r="L233" s="3" t="s">
        <v>1106</v>
      </c>
      <c r="M233" s="3" t="s">
        <v>168</v>
      </c>
      <c r="N233" s="3"/>
      <c r="O233" s="3" t="s">
        <v>62</v>
      </c>
      <c r="P233" s="3" t="s">
        <v>1028</v>
      </c>
      <c r="Q233" s="3"/>
      <c r="R233" s="15">
        <f t="shared" si="9"/>
        <v>1.7176196495673164</v>
      </c>
      <c r="S233" s="43">
        <f t="shared" si="10"/>
        <v>650000</v>
      </c>
      <c r="T233" s="5">
        <f t="shared" si="11"/>
        <v>1116452.7722187557</v>
      </c>
    </row>
    <row r="234" spans="1:20" x14ac:dyDescent="0.3">
      <c r="A234" s="11" t="s">
        <v>1102</v>
      </c>
      <c r="B234" s="3" t="s">
        <v>1101</v>
      </c>
      <c r="C234" s="3" t="s">
        <v>1034</v>
      </c>
      <c r="D234" s="3" t="s">
        <v>1014</v>
      </c>
      <c r="E234" s="3" t="s">
        <v>1105</v>
      </c>
      <c r="F234" s="3" t="s">
        <v>1038</v>
      </c>
      <c r="G234" s="3" t="s">
        <v>1104</v>
      </c>
      <c r="H234" s="3" t="s">
        <v>1103</v>
      </c>
      <c r="I234" s="3" t="s">
        <v>39</v>
      </c>
      <c r="J234" s="11" t="s">
        <v>1010</v>
      </c>
      <c r="K234" s="3">
        <v>2443.0890851058498</v>
      </c>
      <c r="L234" s="3" t="s">
        <v>1100</v>
      </c>
      <c r="M234" s="3"/>
      <c r="N234" s="3"/>
      <c r="O234" s="3" t="s">
        <v>62</v>
      </c>
      <c r="P234" s="3" t="s">
        <v>1028</v>
      </c>
      <c r="Q234" s="3" t="s">
        <v>1683</v>
      </c>
      <c r="R234" s="15">
        <f t="shared" si="9"/>
        <v>0.46270626611853216</v>
      </c>
      <c r="S234" s="43">
        <f t="shared" si="10"/>
        <v>925000</v>
      </c>
      <c r="T234" s="5">
        <f t="shared" si="11"/>
        <v>428003.29615964222</v>
      </c>
    </row>
    <row r="235" spans="1:20" x14ac:dyDescent="0.3">
      <c r="A235" s="11" t="s">
        <v>1099</v>
      </c>
      <c r="B235" s="3" t="s">
        <v>1098</v>
      </c>
      <c r="C235" s="3" t="s">
        <v>1034</v>
      </c>
      <c r="D235" s="3" t="s">
        <v>1022</v>
      </c>
      <c r="E235" s="3"/>
      <c r="F235" s="3" t="s">
        <v>1070</v>
      </c>
      <c r="G235" s="3" t="s">
        <v>1070</v>
      </c>
      <c r="H235" s="3"/>
      <c r="I235" s="3" t="s">
        <v>104</v>
      </c>
      <c r="J235" s="11" t="s">
        <v>1025</v>
      </c>
      <c r="K235" s="3">
        <v>10680.3459008833</v>
      </c>
      <c r="L235" s="3" t="s">
        <v>1097</v>
      </c>
      <c r="M235" s="3" t="s">
        <v>1096</v>
      </c>
      <c r="N235" s="3"/>
      <c r="O235" s="3" t="s">
        <v>62</v>
      </c>
      <c r="P235" s="3" t="s">
        <v>1028</v>
      </c>
      <c r="Q235" s="3"/>
      <c r="R235" s="15">
        <f t="shared" si="9"/>
        <v>2.0227927842582005</v>
      </c>
      <c r="S235" s="43">
        <f t="shared" si="10"/>
        <v>650000</v>
      </c>
      <c r="T235" s="5">
        <f t="shared" si="11"/>
        <v>1314815.3097678304</v>
      </c>
    </row>
    <row r="236" spans="1:20" x14ac:dyDescent="0.3">
      <c r="A236" s="11" t="s">
        <v>1094</v>
      </c>
      <c r="B236" s="3" t="s">
        <v>1093</v>
      </c>
      <c r="C236" s="3" t="s">
        <v>1015</v>
      </c>
      <c r="D236" s="3" t="s">
        <v>1022</v>
      </c>
      <c r="E236" s="3"/>
      <c r="F236" s="3" t="s">
        <v>1095</v>
      </c>
      <c r="G236" s="3" t="s">
        <v>1095</v>
      </c>
      <c r="H236" s="3"/>
      <c r="I236" s="3" t="s">
        <v>104</v>
      </c>
      <c r="J236" s="11" t="s">
        <v>1010</v>
      </c>
      <c r="K236" s="3">
        <v>14932.918420452999</v>
      </c>
      <c r="L236" s="3" t="s">
        <v>1092</v>
      </c>
      <c r="M236" s="3" t="s">
        <v>1091</v>
      </c>
      <c r="N236" s="3"/>
      <c r="O236" s="3" t="s">
        <v>62</v>
      </c>
      <c r="P236" s="3" t="s">
        <v>1028</v>
      </c>
      <c r="Q236" s="3" t="s">
        <v>1684</v>
      </c>
      <c r="R236" s="15">
        <f t="shared" si="9"/>
        <v>2.8282042462979167</v>
      </c>
      <c r="S236" s="43">
        <f t="shared" si="10"/>
        <v>925000</v>
      </c>
      <c r="T236" s="5">
        <f t="shared" si="11"/>
        <v>2616088.9278255729</v>
      </c>
    </row>
    <row r="237" spans="1:20" x14ac:dyDescent="0.3">
      <c r="A237" s="11" t="s">
        <v>1090</v>
      </c>
      <c r="B237" s="3" t="s">
        <v>1089</v>
      </c>
      <c r="C237" s="3" t="s">
        <v>1023</v>
      </c>
      <c r="D237" s="3" t="s">
        <v>1022</v>
      </c>
      <c r="E237" s="3"/>
      <c r="F237" s="3" t="s">
        <v>1046</v>
      </c>
      <c r="G237" s="3" t="s">
        <v>1011</v>
      </c>
      <c r="H237" s="3"/>
      <c r="I237" s="3" t="s">
        <v>39</v>
      </c>
      <c r="J237" s="11" t="s">
        <v>1025</v>
      </c>
      <c r="K237" s="3">
        <v>7625.9196925456299</v>
      </c>
      <c r="L237" s="3" t="s">
        <v>1088</v>
      </c>
      <c r="M237" s="3" t="s">
        <v>1087</v>
      </c>
      <c r="N237" s="3"/>
      <c r="O237" s="3" t="s">
        <v>62</v>
      </c>
      <c r="P237" s="3" t="s">
        <v>1028</v>
      </c>
      <c r="Q237" s="3" t="s">
        <v>1679</v>
      </c>
      <c r="R237" s="15">
        <f t="shared" si="9"/>
        <v>1.444302972073036</v>
      </c>
      <c r="S237" s="43">
        <f t="shared" si="10"/>
        <v>650000</v>
      </c>
      <c r="T237" s="5">
        <f t="shared" si="11"/>
        <v>938796.93184747337</v>
      </c>
    </row>
    <row r="238" spans="1:20" x14ac:dyDescent="0.3">
      <c r="A238" s="11" t="s">
        <v>1085</v>
      </c>
      <c r="B238" s="3" t="s">
        <v>1084</v>
      </c>
      <c r="C238" s="3" t="s">
        <v>1023</v>
      </c>
      <c r="D238" s="3" t="s">
        <v>1022</v>
      </c>
      <c r="E238" s="3" t="s">
        <v>1086</v>
      </c>
      <c r="F238" s="3" t="s">
        <v>1046</v>
      </c>
      <c r="G238" s="3" t="s">
        <v>1011</v>
      </c>
      <c r="H238" s="3" t="s">
        <v>1086</v>
      </c>
      <c r="I238" s="3" t="s">
        <v>39</v>
      </c>
      <c r="J238" s="11" t="s">
        <v>1025</v>
      </c>
      <c r="K238" s="3">
        <v>5103.5386685229996</v>
      </c>
      <c r="L238" s="3" t="s">
        <v>1083</v>
      </c>
      <c r="M238" s="3" t="s">
        <v>1082</v>
      </c>
      <c r="N238" s="3"/>
      <c r="O238" s="3" t="s">
        <v>62</v>
      </c>
      <c r="P238" s="3" t="s">
        <v>1028</v>
      </c>
      <c r="Q238" s="3" t="s">
        <v>1679</v>
      </c>
      <c r="R238" s="15">
        <f t="shared" si="9"/>
        <v>0.96657929328087111</v>
      </c>
      <c r="S238" s="43">
        <f t="shared" si="10"/>
        <v>650000</v>
      </c>
      <c r="T238" s="5">
        <f t="shared" si="11"/>
        <v>628276.5406325662</v>
      </c>
    </row>
    <row r="239" spans="1:20" x14ac:dyDescent="0.3">
      <c r="A239" s="11" t="s">
        <v>1079</v>
      </c>
      <c r="B239" s="3" t="s">
        <v>1078</v>
      </c>
      <c r="C239" s="3" t="s">
        <v>1027</v>
      </c>
      <c r="D239" s="3" t="s">
        <v>1022</v>
      </c>
      <c r="E239" s="3" t="s">
        <v>1080</v>
      </c>
      <c r="F239" s="3" t="s">
        <v>1070</v>
      </c>
      <c r="G239" s="3" t="s">
        <v>1081</v>
      </c>
      <c r="H239" s="3" t="s">
        <v>1080</v>
      </c>
      <c r="I239" s="3" t="s">
        <v>39</v>
      </c>
      <c r="J239" s="11" t="s">
        <v>1025</v>
      </c>
      <c r="K239" s="3">
        <v>7435.5179460040199</v>
      </c>
      <c r="L239" s="3" t="s">
        <v>1077</v>
      </c>
      <c r="M239" s="3" t="s">
        <v>930</v>
      </c>
      <c r="N239" s="3"/>
      <c r="O239" s="3" t="s">
        <v>62</v>
      </c>
      <c r="P239" s="3" t="s">
        <v>1028</v>
      </c>
      <c r="Q239" s="3"/>
      <c r="R239" s="15">
        <f t="shared" si="9"/>
        <v>1.408242035228034</v>
      </c>
      <c r="S239" s="43">
        <f t="shared" si="10"/>
        <v>650000</v>
      </c>
      <c r="T239" s="5">
        <f t="shared" si="11"/>
        <v>915357.32289822213</v>
      </c>
    </row>
    <row r="240" spans="1:20" x14ac:dyDescent="0.3">
      <c r="A240" s="11" t="s">
        <v>1076</v>
      </c>
      <c r="B240" s="3" t="s">
        <v>1072</v>
      </c>
      <c r="C240" s="3" t="s">
        <v>1015</v>
      </c>
      <c r="D240" s="3" t="s">
        <v>1014</v>
      </c>
      <c r="E240" s="3" t="s">
        <v>1075</v>
      </c>
      <c r="F240" s="3" t="s">
        <v>1038</v>
      </c>
      <c r="G240" s="3" t="s">
        <v>1045</v>
      </c>
      <c r="H240" s="3" t="s">
        <v>1074</v>
      </c>
      <c r="I240" s="3" t="s">
        <v>39</v>
      </c>
      <c r="J240" s="11" t="s">
        <v>1010</v>
      </c>
      <c r="K240" s="3">
        <v>1054.0552666644201</v>
      </c>
      <c r="L240" s="3"/>
      <c r="M240" s="3"/>
      <c r="N240" s="3"/>
      <c r="O240" s="3" t="s">
        <v>845</v>
      </c>
      <c r="P240" s="3" t="s">
        <v>1006</v>
      </c>
      <c r="Q240" s="3" t="s">
        <v>1683</v>
      </c>
      <c r="R240" s="15">
        <f t="shared" si="9"/>
        <v>0.19963167929250381</v>
      </c>
      <c r="S240" s="43">
        <f t="shared" si="10"/>
        <v>925000</v>
      </c>
      <c r="T240" s="5">
        <f t="shared" si="11"/>
        <v>184659.30334556603</v>
      </c>
    </row>
    <row r="241" spans="1:20" x14ac:dyDescent="0.3">
      <c r="A241" s="11" t="s">
        <v>1073</v>
      </c>
      <c r="B241" s="3" t="s">
        <v>1072</v>
      </c>
      <c r="C241" s="3" t="s">
        <v>1015</v>
      </c>
      <c r="D241" s="3" t="s">
        <v>1014</v>
      </c>
      <c r="E241" s="3" t="s">
        <v>1075</v>
      </c>
      <c r="F241" s="3" t="s">
        <v>1038</v>
      </c>
      <c r="G241" s="3" t="s">
        <v>1045</v>
      </c>
      <c r="H241" s="3" t="s">
        <v>1074</v>
      </c>
      <c r="I241" s="3" t="s">
        <v>39</v>
      </c>
      <c r="J241" s="11" t="s">
        <v>1010</v>
      </c>
      <c r="K241" s="3">
        <v>781.48467049104602</v>
      </c>
      <c r="L241" s="3"/>
      <c r="M241" s="3"/>
      <c r="N241" s="3"/>
      <c r="O241" s="3" t="s">
        <v>62</v>
      </c>
      <c r="P241" s="3" t="s">
        <v>1028</v>
      </c>
      <c r="Q241" s="3" t="s">
        <v>1683</v>
      </c>
      <c r="R241" s="15">
        <f t="shared" si="9"/>
        <v>0.14800846032027387</v>
      </c>
      <c r="S241" s="43">
        <f t="shared" si="10"/>
        <v>925000</v>
      </c>
      <c r="T241" s="5">
        <f t="shared" si="11"/>
        <v>136907.82579625334</v>
      </c>
    </row>
    <row r="242" spans="1:20" x14ac:dyDescent="0.3">
      <c r="A242" s="11" t="s">
        <v>1068</v>
      </c>
      <c r="B242" s="3" t="s">
        <v>1067</v>
      </c>
      <c r="C242" s="3" t="s">
        <v>1034</v>
      </c>
      <c r="D242" s="3" t="s">
        <v>1014</v>
      </c>
      <c r="E242" s="3" t="s">
        <v>1071</v>
      </c>
      <c r="F242" s="3" t="s">
        <v>1070</v>
      </c>
      <c r="G242" s="3" t="s">
        <v>1011</v>
      </c>
      <c r="H242" s="3" t="s">
        <v>1069</v>
      </c>
      <c r="I242" s="3" t="s">
        <v>39</v>
      </c>
      <c r="J242" s="11" t="s">
        <v>1010</v>
      </c>
      <c r="K242" s="3">
        <v>15958.7679643306</v>
      </c>
      <c r="L242" s="3" t="s">
        <v>1066</v>
      </c>
      <c r="M242" s="3" t="s">
        <v>1065</v>
      </c>
      <c r="N242" s="3"/>
      <c r="O242" s="3" t="s">
        <v>62</v>
      </c>
      <c r="P242" s="3" t="s">
        <v>1006</v>
      </c>
      <c r="Q242" s="3"/>
      <c r="R242" s="15">
        <f t="shared" si="9"/>
        <v>3.0224939326383713</v>
      </c>
      <c r="S242" s="43">
        <f t="shared" si="10"/>
        <v>925000</v>
      </c>
      <c r="T242" s="5">
        <f t="shared" si="11"/>
        <v>2795806.8876904934</v>
      </c>
    </row>
    <row r="243" spans="1:20" x14ac:dyDescent="0.3">
      <c r="A243" s="11" t="s">
        <v>1064</v>
      </c>
      <c r="B243" s="3" t="s">
        <v>1063</v>
      </c>
      <c r="C243" s="3" t="s">
        <v>1055</v>
      </c>
      <c r="D243" s="3" t="s">
        <v>1014</v>
      </c>
      <c r="E243" s="3" t="s">
        <v>1021</v>
      </c>
      <c r="F243" s="3" t="s">
        <v>1038</v>
      </c>
      <c r="G243" s="3" t="s">
        <v>1011</v>
      </c>
      <c r="H243" s="3"/>
      <c r="I243" s="3" t="s">
        <v>88</v>
      </c>
      <c r="J243" s="11" t="s">
        <v>1019</v>
      </c>
      <c r="K243" s="3">
        <v>284.14187818857403</v>
      </c>
      <c r="L243" s="3" t="s">
        <v>1062</v>
      </c>
      <c r="M243" s="3" t="s">
        <v>1061</v>
      </c>
      <c r="N243" s="3"/>
      <c r="O243" s="3" t="s">
        <v>845</v>
      </c>
      <c r="P243" s="3" t="s">
        <v>1006</v>
      </c>
      <c r="Q243" s="3" t="s">
        <v>1683</v>
      </c>
      <c r="R243" s="15">
        <f t="shared" si="9"/>
        <v>5.3814749656926897E-2</v>
      </c>
      <c r="S243" s="43">
        <f t="shared" si="10"/>
        <v>1400000</v>
      </c>
      <c r="T243" s="5">
        <f t="shared" si="11"/>
        <v>75340.649519697661</v>
      </c>
    </row>
    <row r="244" spans="1:20" x14ac:dyDescent="0.3">
      <c r="A244" s="11" t="s">
        <v>1059</v>
      </c>
      <c r="B244" s="3" t="s">
        <v>783</v>
      </c>
      <c r="C244" s="3" t="s">
        <v>1015</v>
      </c>
      <c r="D244" s="3" t="s">
        <v>1014</v>
      </c>
      <c r="E244" s="3"/>
      <c r="F244" s="3" t="s">
        <v>1060</v>
      </c>
      <c r="G244" s="3" t="s">
        <v>1011</v>
      </c>
      <c r="H244" s="3"/>
      <c r="I244" s="3" t="s">
        <v>104</v>
      </c>
      <c r="J244" s="11" t="s">
        <v>1010</v>
      </c>
      <c r="K244" s="3">
        <v>6868.0841474663102</v>
      </c>
      <c r="L244" s="3" t="s">
        <v>782</v>
      </c>
      <c r="M244" s="3" t="s">
        <v>781</v>
      </c>
      <c r="N244" s="3"/>
      <c r="O244" s="3" t="s">
        <v>845</v>
      </c>
      <c r="P244" s="3" t="s">
        <v>1006</v>
      </c>
      <c r="Q244" s="3" t="s">
        <v>1623</v>
      </c>
      <c r="R244" s="15">
        <f t="shared" si="9"/>
        <v>1.3007735127777103</v>
      </c>
      <c r="S244" s="43">
        <f t="shared" si="10"/>
        <v>925000</v>
      </c>
      <c r="T244" s="5">
        <f t="shared" si="11"/>
        <v>1203215.499319382</v>
      </c>
    </row>
    <row r="245" spans="1:20" x14ac:dyDescent="0.3">
      <c r="A245" s="11" t="s">
        <v>1058</v>
      </c>
      <c r="B245" s="3" t="s">
        <v>1029</v>
      </c>
      <c r="C245" s="3" t="s">
        <v>1055</v>
      </c>
      <c r="D245" s="3" t="s">
        <v>1014</v>
      </c>
      <c r="E245" s="3" t="s">
        <v>1021</v>
      </c>
      <c r="F245" s="3" t="s">
        <v>1012</v>
      </c>
      <c r="G245" s="3" t="s">
        <v>1011</v>
      </c>
      <c r="H245" s="3"/>
      <c r="I245" s="3" t="s">
        <v>88</v>
      </c>
      <c r="J245" s="11" t="s">
        <v>1019</v>
      </c>
      <c r="K245" s="3">
        <v>1796.9141017463901</v>
      </c>
      <c r="L245" s="3" t="s">
        <v>1057</v>
      </c>
      <c r="M245" s="3" t="s">
        <v>1056</v>
      </c>
      <c r="N245" s="3"/>
      <c r="O245" s="3" t="s">
        <v>845</v>
      </c>
      <c r="P245" s="3" t="s">
        <v>1006</v>
      </c>
      <c r="Q245" s="3"/>
      <c r="R245" s="15">
        <f t="shared" si="9"/>
        <v>0.34032464048227085</v>
      </c>
      <c r="S245" s="43">
        <f t="shared" si="10"/>
        <v>1400000</v>
      </c>
      <c r="T245" s="5">
        <f t="shared" si="11"/>
        <v>476454.49667517917</v>
      </c>
    </row>
    <row r="246" spans="1:20" x14ac:dyDescent="0.3">
      <c r="A246" s="11" t="s">
        <v>1054</v>
      </c>
      <c r="B246" s="3" t="s">
        <v>1053</v>
      </c>
      <c r="C246" s="3" t="s">
        <v>1055</v>
      </c>
      <c r="D246" s="3" t="s">
        <v>1014</v>
      </c>
      <c r="E246" s="3" t="s">
        <v>1021</v>
      </c>
      <c r="F246" s="3" t="s">
        <v>1012</v>
      </c>
      <c r="G246" s="3" t="s">
        <v>1011</v>
      </c>
      <c r="H246" s="3"/>
      <c r="I246" s="3" t="s">
        <v>88</v>
      </c>
      <c r="J246" s="11" t="s">
        <v>1019</v>
      </c>
      <c r="K246" s="3">
        <v>841.59261057251297</v>
      </c>
      <c r="L246" s="3" t="s">
        <v>1029</v>
      </c>
      <c r="M246" s="3" t="s">
        <v>1052</v>
      </c>
      <c r="N246" s="3"/>
      <c r="O246" s="3" t="s">
        <v>845</v>
      </c>
      <c r="P246" s="3" t="s">
        <v>1006</v>
      </c>
      <c r="Q246" s="3"/>
      <c r="R246" s="15">
        <f t="shared" si="9"/>
        <v>0.15939253988115776</v>
      </c>
      <c r="S246" s="43">
        <f t="shared" si="10"/>
        <v>1400000</v>
      </c>
      <c r="T246" s="5">
        <f t="shared" si="11"/>
        <v>223149.55583362086</v>
      </c>
    </row>
    <row r="247" spans="1:20" x14ac:dyDescent="0.3">
      <c r="A247" s="11" t="s">
        <v>1051</v>
      </c>
      <c r="B247" s="3" t="s">
        <v>1041</v>
      </c>
      <c r="C247" s="3" t="s">
        <v>1015</v>
      </c>
      <c r="D247" s="3" t="s">
        <v>1014</v>
      </c>
      <c r="E247" s="3" t="s">
        <v>1044</v>
      </c>
      <c r="F247" s="3" t="s">
        <v>1046</v>
      </c>
      <c r="G247" s="3" t="s">
        <v>1045</v>
      </c>
      <c r="H247" s="3" t="s">
        <v>1044</v>
      </c>
      <c r="I247" s="3" t="s">
        <v>39</v>
      </c>
      <c r="J247" s="11" t="s">
        <v>1043</v>
      </c>
      <c r="K247" s="3">
        <v>3922.4853513389298</v>
      </c>
      <c r="L247" s="3" t="s">
        <v>1040</v>
      </c>
      <c r="M247" s="3" t="s">
        <v>1039</v>
      </c>
      <c r="N247" s="3"/>
      <c r="O247" s="3" t="s">
        <v>62</v>
      </c>
      <c r="P247" s="3" t="s">
        <v>1028</v>
      </c>
      <c r="Q247" s="3" t="s">
        <v>1679</v>
      </c>
      <c r="R247" s="15">
        <f t="shared" si="9"/>
        <v>0.74289495290510033</v>
      </c>
      <c r="S247" s="43">
        <f t="shared" si="10"/>
        <v>1200000</v>
      </c>
      <c r="T247" s="5">
        <f t="shared" si="11"/>
        <v>891473.94348612044</v>
      </c>
    </row>
    <row r="248" spans="1:20" x14ac:dyDescent="0.3">
      <c r="A248" s="11" t="s">
        <v>1050</v>
      </c>
      <c r="B248" s="3" t="s">
        <v>1041</v>
      </c>
      <c r="C248" s="3" t="s">
        <v>1015</v>
      </c>
      <c r="D248" s="3" t="s">
        <v>1014</v>
      </c>
      <c r="E248" s="3" t="s">
        <v>1044</v>
      </c>
      <c r="F248" s="3" t="s">
        <v>1046</v>
      </c>
      <c r="G248" s="3" t="s">
        <v>1045</v>
      </c>
      <c r="H248" s="3" t="s">
        <v>1044</v>
      </c>
      <c r="I248" s="3" t="s">
        <v>39</v>
      </c>
      <c r="J248" s="11" t="s">
        <v>1043</v>
      </c>
      <c r="K248" s="3">
        <v>1311.4476754883599</v>
      </c>
      <c r="L248" s="3" t="s">
        <v>1040</v>
      </c>
      <c r="M248" s="3" t="s">
        <v>1039</v>
      </c>
      <c r="N248" s="3"/>
      <c r="O248" s="3" t="s">
        <v>62</v>
      </c>
      <c r="P248" s="3" t="s">
        <v>1028</v>
      </c>
      <c r="Q248" s="3" t="s">
        <v>1679</v>
      </c>
      <c r="R248" s="15">
        <f t="shared" si="9"/>
        <v>0.24838024156976513</v>
      </c>
      <c r="S248" s="43">
        <f t="shared" si="10"/>
        <v>1200000</v>
      </c>
      <c r="T248" s="5">
        <f t="shared" si="11"/>
        <v>298056.28988371813</v>
      </c>
    </row>
    <row r="249" spans="1:20" x14ac:dyDescent="0.3">
      <c r="A249" s="11" t="s">
        <v>1049</v>
      </c>
      <c r="B249" s="3" t="s">
        <v>1041</v>
      </c>
      <c r="C249" s="3" t="s">
        <v>1015</v>
      </c>
      <c r="D249" s="3" t="s">
        <v>1014</v>
      </c>
      <c r="E249" s="3" t="s">
        <v>1044</v>
      </c>
      <c r="F249" s="3" t="s">
        <v>1046</v>
      </c>
      <c r="G249" s="3" t="s">
        <v>1045</v>
      </c>
      <c r="H249" s="3" t="s">
        <v>1044</v>
      </c>
      <c r="I249" s="3" t="s">
        <v>39</v>
      </c>
      <c r="J249" s="11" t="s">
        <v>1043</v>
      </c>
      <c r="K249" s="3">
        <v>4187.8655586896202</v>
      </c>
      <c r="L249" s="3" t="s">
        <v>1040</v>
      </c>
      <c r="M249" s="3" t="s">
        <v>1039</v>
      </c>
      <c r="N249" s="3"/>
      <c r="O249" s="3" t="s">
        <v>62</v>
      </c>
      <c r="P249" s="3" t="s">
        <v>1028</v>
      </c>
      <c r="Q249" s="3" t="s">
        <v>1679</v>
      </c>
      <c r="R249" s="15">
        <f t="shared" si="9"/>
        <v>0.79315635581242805</v>
      </c>
      <c r="S249" s="43">
        <f t="shared" si="10"/>
        <v>1200000</v>
      </c>
      <c r="T249" s="5">
        <f t="shared" si="11"/>
        <v>951787.62697491364</v>
      </c>
    </row>
    <row r="250" spans="1:20" x14ac:dyDescent="0.3">
      <c r="A250" s="11" t="s">
        <v>1048</v>
      </c>
      <c r="B250" s="3" t="s">
        <v>1041</v>
      </c>
      <c r="C250" s="3" t="s">
        <v>1015</v>
      </c>
      <c r="D250" s="3" t="s">
        <v>1014</v>
      </c>
      <c r="E250" s="3" t="s">
        <v>1044</v>
      </c>
      <c r="F250" s="3" t="s">
        <v>1046</v>
      </c>
      <c r="G250" s="3" t="s">
        <v>1045</v>
      </c>
      <c r="H250" s="3" t="s">
        <v>1044</v>
      </c>
      <c r="I250" s="3" t="s">
        <v>39</v>
      </c>
      <c r="J250" s="11" t="s">
        <v>1043</v>
      </c>
      <c r="K250" s="3">
        <v>19325.058913514</v>
      </c>
      <c r="L250" s="3" t="s">
        <v>1040</v>
      </c>
      <c r="M250" s="3" t="s">
        <v>1039</v>
      </c>
      <c r="N250" s="3" t="s">
        <v>1772</v>
      </c>
      <c r="O250" s="3" t="s">
        <v>62</v>
      </c>
      <c r="P250" s="3" t="s">
        <v>1028</v>
      </c>
      <c r="Q250" s="3" t="s">
        <v>1679</v>
      </c>
      <c r="R250" s="15">
        <f t="shared" si="9"/>
        <v>3.6600490366503786</v>
      </c>
      <c r="S250" s="43">
        <f t="shared" si="10"/>
        <v>1200000</v>
      </c>
      <c r="T250" s="5">
        <f t="shared" si="11"/>
        <v>4392058.8439804539</v>
      </c>
    </row>
    <row r="251" spans="1:20" x14ac:dyDescent="0.3">
      <c r="A251" s="11" t="s">
        <v>1047</v>
      </c>
      <c r="B251" s="3" t="s">
        <v>1041</v>
      </c>
      <c r="C251" s="3" t="s">
        <v>1015</v>
      </c>
      <c r="D251" s="3" t="s">
        <v>1014</v>
      </c>
      <c r="E251" s="3" t="s">
        <v>1044</v>
      </c>
      <c r="F251" s="3" t="s">
        <v>1046</v>
      </c>
      <c r="G251" s="3" t="s">
        <v>1045</v>
      </c>
      <c r="H251" s="3" t="s">
        <v>1044</v>
      </c>
      <c r="I251" s="3" t="s">
        <v>39</v>
      </c>
      <c r="J251" s="11" t="s">
        <v>1043</v>
      </c>
      <c r="K251" s="3">
        <v>2921.4982941007802</v>
      </c>
      <c r="L251" s="3" t="s">
        <v>1040</v>
      </c>
      <c r="M251" s="3" t="s">
        <v>1039</v>
      </c>
      <c r="N251" s="3"/>
      <c r="O251" s="3" t="s">
        <v>62</v>
      </c>
      <c r="P251" s="3" t="s">
        <v>1028</v>
      </c>
      <c r="Q251" s="3" t="s">
        <v>1679</v>
      </c>
      <c r="R251" s="15">
        <f t="shared" si="9"/>
        <v>0.55331407085242046</v>
      </c>
      <c r="S251" s="43">
        <f t="shared" si="10"/>
        <v>1200000</v>
      </c>
      <c r="T251" s="5">
        <f t="shared" si="11"/>
        <v>663976.88502290461</v>
      </c>
    </row>
    <row r="252" spans="1:20" x14ac:dyDescent="0.3">
      <c r="A252" s="11" t="s">
        <v>1042</v>
      </c>
      <c r="B252" s="3" t="s">
        <v>1041</v>
      </c>
      <c r="C252" s="3" t="s">
        <v>1015</v>
      </c>
      <c r="D252" s="3" t="s">
        <v>1014</v>
      </c>
      <c r="E252" s="3" t="s">
        <v>1044</v>
      </c>
      <c r="F252" s="3" t="s">
        <v>1046</v>
      </c>
      <c r="G252" s="3" t="s">
        <v>1045</v>
      </c>
      <c r="H252" s="3" t="s">
        <v>1044</v>
      </c>
      <c r="I252" s="3" t="s">
        <v>39</v>
      </c>
      <c r="J252" s="11" t="s">
        <v>1043</v>
      </c>
      <c r="K252" s="3">
        <v>444.38827801112302</v>
      </c>
      <c r="L252" s="3" t="s">
        <v>1040</v>
      </c>
      <c r="M252" s="3" t="s">
        <v>1039</v>
      </c>
      <c r="N252" s="3"/>
      <c r="O252" s="3" t="s">
        <v>62</v>
      </c>
      <c r="P252" s="3" t="s">
        <v>1028</v>
      </c>
      <c r="Q252" s="3" t="s">
        <v>1679</v>
      </c>
      <c r="R252" s="15">
        <f t="shared" si="9"/>
        <v>8.4164446593015724E-2</v>
      </c>
      <c r="S252" s="43">
        <f t="shared" si="10"/>
        <v>1200000</v>
      </c>
      <c r="T252" s="5">
        <f t="shared" si="11"/>
        <v>100997.33591161887</v>
      </c>
    </row>
    <row r="253" spans="1:20" x14ac:dyDescent="0.3">
      <c r="A253" s="11" t="s">
        <v>1037</v>
      </c>
      <c r="B253" s="3" t="s">
        <v>1036</v>
      </c>
      <c r="C253" s="3" t="s">
        <v>1023</v>
      </c>
      <c r="D253" s="3" t="s">
        <v>1014</v>
      </c>
      <c r="E253" s="3" t="s">
        <v>1021</v>
      </c>
      <c r="F253" s="3" t="s">
        <v>1038</v>
      </c>
      <c r="G253" s="3" t="s">
        <v>1011</v>
      </c>
      <c r="H253" s="3"/>
      <c r="I253" s="3" t="s">
        <v>88</v>
      </c>
      <c r="J253" s="11" t="s">
        <v>1019</v>
      </c>
      <c r="K253" s="3">
        <v>1825.0799977290401</v>
      </c>
      <c r="L253" s="3" t="s">
        <v>116</v>
      </c>
      <c r="M253" s="3" t="s">
        <v>1035</v>
      </c>
      <c r="N253" s="3"/>
      <c r="O253" s="3" t="s">
        <v>845</v>
      </c>
      <c r="P253" s="3" t="s">
        <v>1006</v>
      </c>
      <c r="Q253" s="3" t="s">
        <v>1683</v>
      </c>
      <c r="R253" s="15">
        <f t="shared" si="9"/>
        <v>0.34565909047898485</v>
      </c>
      <c r="S253" s="43">
        <f t="shared" si="10"/>
        <v>1400000</v>
      </c>
      <c r="T253" s="5">
        <f t="shared" si="11"/>
        <v>483922.72667057882</v>
      </c>
    </row>
    <row r="254" spans="1:20" x14ac:dyDescent="0.3">
      <c r="A254" s="11" t="s">
        <v>1032</v>
      </c>
      <c r="B254" s="3" t="s">
        <v>1031</v>
      </c>
      <c r="C254" s="3" t="s">
        <v>1034</v>
      </c>
      <c r="D254" s="3" t="s">
        <v>1022</v>
      </c>
      <c r="E254" s="3" t="s">
        <v>1026</v>
      </c>
      <c r="F254" s="3" t="s">
        <v>1012</v>
      </c>
      <c r="G254" s="3" t="s">
        <v>1033</v>
      </c>
      <c r="H254" s="3" t="s">
        <v>1026</v>
      </c>
      <c r="I254" s="3" t="s">
        <v>104</v>
      </c>
      <c r="J254" s="11" t="s">
        <v>1019</v>
      </c>
      <c r="K254" s="3">
        <v>1807.61247965909</v>
      </c>
      <c r="L254" s="3" t="s">
        <v>1030</v>
      </c>
      <c r="M254" s="3" t="s">
        <v>1029</v>
      </c>
      <c r="N254" s="3"/>
      <c r="O254" s="3" t="s">
        <v>62</v>
      </c>
      <c r="P254" s="3" t="s">
        <v>1028</v>
      </c>
      <c r="Q254" s="3"/>
      <c r="R254" s="15">
        <f t="shared" si="9"/>
        <v>0.34235084842028218</v>
      </c>
      <c r="S254" s="43">
        <f t="shared" si="10"/>
        <v>1400000</v>
      </c>
      <c r="T254" s="5">
        <f t="shared" si="11"/>
        <v>479291.18778839504</v>
      </c>
    </row>
    <row r="255" spans="1:20" x14ac:dyDescent="0.3">
      <c r="A255" s="11" t="s">
        <v>1024</v>
      </c>
      <c r="B255" s="3" t="s">
        <v>310</v>
      </c>
      <c r="C255" s="3" t="s">
        <v>1027</v>
      </c>
      <c r="D255" s="3" t="s">
        <v>1022</v>
      </c>
      <c r="E255" s="3" t="s">
        <v>1026</v>
      </c>
      <c r="F255" s="3" t="s">
        <v>1012</v>
      </c>
      <c r="G255" s="3" t="s">
        <v>1011</v>
      </c>
      <c r="H255" s="3"/>
      <c r="I255" s="3" t="s">
        <v>39</v>
      </c>
      <c r="J255" s="11" t="s">
        <v>1025</v>
      </c>
      <c r="K255" s="3">
        <v>10851.7042001073</v>
      </c>
      <c r="L255" s="3" t="s">
        <v>906</v>
      </c>
      <c r="M255" s="3" t="s">
        <v>898</v>
      </c>
      <c r="N255" s="3"/>
      <c r="O255" s="3" t="s">
        <v>845</v>
      </c>
      <c r="P255" s="3" t="s">
        <v>1006</v>
      </c>
      <c r="Q255" s="3"/>
      <c r="R255" s="15">
        <f t="shared" si="9"/>
        <v>2.0552470075960798</v>
      </c>
      <c r="S255" s="43">
        <f t="shared" si="10"/>
        <v>650000</v>
      </c>
      <c r="T255" s="5">
        <f t="shared" si="11"/>
        <v>1335910.5549374518</v>
      </c>
    </row>
    <row r="256" spans="1:20" x14ac:dyDescent="0.3">
      <c r="A256" s="11" t="s">
        <v>1018</v>
      </c>
      <c r="B256" s="3" t="s">
        <v>1017</v>
      </c>
      <c r="C256" s="3" t="s">
        <v>1023</v>
      </c>
      <c r="D256" s="3" t="s">
        <v>1022</v>
      </c>
      <c r="E256" s="3" t="s">
        <v>1021</v>
      </c>
      <c r="F256" s="3" t="s">
        <v>1020</v>
      </c>
      <c r="G256" s="3" t="s">
        <v>1011</v>
      </c>
      <c r="H256" s="3"/>
      <c r="I256" s="3" t="s">
        <v>39</v>
      </c>
      <c r="J256" s="11" t="s">
        <v>1019</v>
      </c>
      <c r="K256" s="3">
        <v>12002.03002907</v>
      </c>
      <c r="L256" s="3" t="s">
        <v>1016</v>
      </c>
      <c r="M256" s="3" t="s">
        <v>696</v>
      </c>
      <c r="N256" s="3" t="s">
        <v>1773</v>
      </c>
      <c r="O256" s="3" t="s">
        <v>845</v>
      </c>
      <c r="P256" s="3" t="s">
        <v>1006</v>
      </c>
      <c r="Q256" s="22" t="s">
        <v>1681</v>
      </c>
      <c r="R256" s="15">
        <f t="shared" si="9"/>
        <v>2.2731117479299243</v>
      </c>
      <c r="S256" s="43">
        <f t="shared" si="10"/>
        <v>1400000</v>
      </c>
      <c r="T256" s="5">
        <f t="shared" si="11"/>
        <v>3182356.4471018938</v>
      </c>
    </row>
    <row r="257" spans="1:20" x14ac:dyDescent="0.3">
      <c r="A257" s="11" t="s">
        <v>1009</v>
      </c>
      <c r="B257" s="3" t="s">
        <v>1008</v>
      </c>
      <c r="C257" s="3" t="s">
        <v>1015</v>
      </c>
      <c r="D257" s="3" t="s">
        <v>1014</v>
      </c>
      <c r="E257" s="3" t="s">
        <v>1013</v>
      </c>
      <c r="F257" s="3" t="s">
        <v>1012</v>
      </c>
      <c r="G257" s="3" t="s">
        <v>1011</v>
      </c>
      <c r="H257" s="3"/>
      <c r="I257" s="3" t="s">
        <v>39</v>
      </c>
      <c r="J257" s="11" t="s">
        <v>1010</v>
      </c>
      <c r="K257" s="3">
        <v>5445.6877309666997</v>
      </c>
      <c r="L257" s="3" t="s">
        <v>356</v>
      </c>
      <c r="M257" s="3" t="s">
        <v>1007</v>
      </c>
      <c r="N257" s="3"/>
      <c r="O257" s="3" t="s">
        <v>845</v>
      </c>
      <c r="P257" s="3" t="s">
        <v>1006</v>
      </c>
      <c r="Q257" s="3"/>
      <c r="R257" s="15">
        <f t="shared" si="9"/>
        <v>1.0313802520770265</v>
      </c>
      <c r="S257" s="43">
        <f t="shared" si="10"/>
        <v>925000</v>
      </c>
      <c r="T257" s="5">
        <f t="shared" si="11"/>
        <v>954026.73317124951</v>
      </c>
    </row>
    <row r="258" spans="1:20" x14ac:dyDescent="0.3">
      <c r="A258" s="11" t="s">
        <v>1626</v>
      </c>
      <c r="B258" s="3" t="s">
        <v>1663</v>
      </c>
      <c r="C258" s="3" t="s">
        <v>1015</v>
      </c>
      <c r="D258" s="3" t="s">
        <v>1014</v>
      </c>
      <c r="E258" s="3"/>
      <c r="F258" s="3" t="s">
        <v>1198</v>
      </c>
      <c r="G258" s="3" t="s">
        <v>1664</v>
      </c>
      <c r="H258" s="3"/>
      <c r="I258" s="3" t="s">
        <v>39</v>
      </c>
      <c r="J258" s="11" t="s">
        <v>1043</v>
      </c>
      <c r="K258" s="3">
        <v>12386.533125906401</v>
      </c>
      <c r="L258" s="3"/>
      <c r="M258" s="3"/>
      <c r="N258" s="3"/>
      <c r="O258" s="3" t="s">
        <v>62</v>
      </c>
      <c r="P258" s="3" t="s">
        <v>1006</v>
      </c>
      <c r="Q258" s="3" t="s">
        <v>1624</v>
      </c>
      <c r="R258" s="15">
        <f t="shared" ref="R258:R294" si="12">K258/5280</f>
        <v>2.3459343041489396</v>
      </c>
      <c r="S258" s="43">
        <f t="shared" si="10"/>
        <v>1200000</v>
      </c>
      <c r="T258" s="5">
        <f t="shared" si="11"/>
        <v>2815121.1649787272</v>
      </c>
    </row>
    <row r="259" spans="1:20" x14ac:dyDescent="0.3">
      <c r="A259" s="11" t="s">
        <v>1627</v>
      </c>
      <c r="B259" s="3" t="s">
        <v>1135</v>
      </c>
      <c r="C259" s="3" t="s">
        <v>1015</v>
      </c>
      <c r="D259" s="3" t="s">
        <v>1014</v>
      </c>
      <c r="E259" s="3"/>
      <c r="F259" s="3" t="s">
        <v>1126</v>
      </c>
      <c r="G259" s="3" t="s">
        <v>1664</v>
      </c>
      <c r="H259" s="3"/>
      <c r="I259" s="3" t="s">
        <v>104</v>
      </c>
      <c r="J259" s="11" t="s">
        <v>1043</v>
      </c>
      <c r="K259" s="3">
        <v>56957.940415577003</v>
      </c>
      <c r="L259" s="3"/>
      <c r="M259" s="3"/>
      <c r="N259" s="3"/>
      <c r="O259" s="3" t="s">
        <v>32</v>
      </c>
      <c r="P259" s="3" t="s">
        <v>1006</v>
      </c>
      <c r="Q259" s="3"/>
      <c r="R259" s="15">
        <f t="shared" si="12"/>
        <v>10.787488715071403</v>
      </c>
      <c r="S259" s="43">
        <f t="shared" ref="S259:S294" si="13">VLOOKUP($J259,$W$2:$X$5,2,FALSE)</f>
        <v>1200000</v>
      </c>
      <c r="T259" s="5">
        <f t="shared" ref="T259:T294" si="14">$S259*R259</f>
        <v>12944986.458085684</v>
      </c>
    </row>
    <row r="260" spans="1:20" x14ac:dyDescent="0.3">
      <c r="A260" s="11" t="s">
        <v>1628</v>
      </c>
      <c r="B260" s="3" t="s">
        <v>1665</v>
      </c>
      <c r="C260" s="3" t="s">
        <v>1015</v>
      </c>
      <c r="D260" s="3" t="s">
        <v>1014</v>
      </c>
      <c r="E260" s="3"/>
      <c r="F260" s="3" t="s">
        <v>1126</v>
      </c>
      <c r="G260" s="3" t="s">
        <v>1664</v>
      </c>
      <c r="H260" s="3"/>
      <c r="I260" s="3" t="s">
        <v>39</v>
      </c>
      <c r="J260" s="11" t="s">
        <v>1043</v>
      </c>
      <c r="K260" s="3">
        <v>18900.581584087198</v>
      </c>
      <c r="L260" s="3"/>
      <c r="M260" s="3"/>
      <c r="N260" s="3"/>
      <c r="O260" s="3" t="s">
        <v>62</v>
      </c>
      <c r="P260" s="3" t="s">
        <v>1006</v>
      </c>
      <c r="Q260" s="3"/>
      <c r="R260" s="15">
        <f t="shared" si="12"/>
        <v>3.5796556030468181</v>
      </c>
      <c r="S260" s="43">
        <f t="shared" si="13"/>
        <v>1200000</v>
      </c>
      <c r="T260" s="5">
        <f t="shared" si="14"/>
        <v>4295586.7236561812</v>
      </c>
    </row>
    <row r="261" spans="1:20" x14ac:dyDescent="0.3">
      <c r="A261" s="11" t="s">
        <v>1629</v>
      </c>
      <c r="B261" s="3" t="s">
        <v>1666</v>
      </c>
      <c r="C261" s="3" t="s">
        <v>1015</v>
      </c>
      <c r="D261" s="3" t="s">
        <v>1014</v>
      </c>
      <c r="E261" s="3"/>
      <c r="F261" s="3" t="s">
        <v>1060</v>
      </c>
      <c r="G261" s="3" t="s">
        <v>1664</v>
      </c>
      <c r="H261" s="3"/>
      <c r="I261" s="3" t="s">
        <v>39</v>
      </c>
      <c r="J261" s="11" t="s">
        <v>1010</v>
      </c>
      <c r="K261" s="3">
        <v>11392.700940564901</v>
      </c>
      <c r="L261" s="3"/>
      <c r="M261" s="3"/>
      <c r="N261" s="3" t="s">
        <v>1774</v>
      </c>
      <c r="O261" s="3" t="s">
        <v>845</v>
      </c>
      <c r="P261" s="3" t="s">
        <v>1006</v>
      </c>
      <c r="Q261" s="3" t="s">
        <v>1623</v>
      </c>
      <c r="R261" s="15">
        <f t="shared" si="12"/>
        <v>2.1577085114706249</v>
      </c>
      <c r="S261" s="43">
        <f t="shared" si="13"/>
        <v>925000</v>
      </c>
      <c r="T261" s="5">
        <f t="shared" si="14"/>
        <v>1995880.3731103281</v>
      </c>
    </row>
    <row r="262" spans="1:20" x14ac:dyDescent="0.3">
      <c r="A262" s="11" t="s">
        <v>1630</v>
      </c>
      <c r="B262" s="3" t="s">
        <v>1667</v>
      </c>
      <c r="C262" s="3" t="s">
        <v>1015</v>
      </c>
      <c r="D262" s="3" t="s">
        <v>1014</v>
      </c>
      <c r="E262" s="3"/>
      <c r="F262" s="3" t="s">
        <v>1060</v>
      </c>
      <c r="G262" s="3" t="s">
        <v>1664</v>
      </c>
      <c r="H262" s="3"/>
      <c r="I262" s="3" t="s">
        <v>39</v>
      </c>
      <c r="J262" s="11" t="s">
        <v>1043</v>
      </c>
      <c r="K262" s="3">
        <v>32293.844616752602</v>
      </c>
      <c r="L262" s="3"/>
      <c r="M262" s="3"/>
      <c r="N262" s="3" t="s">
        <v>1775</v>
      </c>
      <c r="O262" s="3" t="s">
        <v>845</v>
      </c>
      <c r="P262" s="3" t="s">
        <v>1006</v>
      </c>
      <c r="Q262" s="3" t="s">
        <v>1623</v>
      </c>
      <c r="R262" s="15">
        <f t="shared" si="12"/>
        <v>6.1162584501425385</v>
      </c>
      <c r="S262" s="43">
        <f t="shared" si="13"/>
        <v>1200000</v>
      </c>
      <c r="T262" s="5">
        <f t="shared" si="14"/>
        <v>7339510.1401710464</v>
      </c>
    </row>
    <row r="263" spans="1:20" x14ac:dyDescent="0.3">
      <c r="A263" s="11" t="s">
        <v>1631</v>
      </c>
      <c r="B263" s="3" t="s">
        <v>66</v>
      </c>
      <c r="C263" s="3" t="s">
        <v>1023</v>
      </c>
      <c r="D263" s="3" t="s">
        <v>1014</v>
      </c>
      <c r="E263" s="3"/>
      <c r="F263" s="3" t="s">
        <v>1109</v>
      </c>
      <c r="G263" s="3" t="s">
        <v>1668</v>
      </c>
      <c r="H263" s="3" t="s">
        <v>65</v>
      </c>
      <c r="I263" s="3" t="s">
        <v>104</v>
      </c>
      <c r="J263" s="11" t="s">
        <v>1010</v>
      </c>
      <c r="K263" s="3">
        <v>7222.42136106822</v>
      </c>
      <c r="L263" s="3" t="s">
        <v>68</v>
      </c>
      <c r="M263" s="3" t="s">
        <v>989</v>
      </c>
      <c r="N263" s="3"/>
      <c r="O263" s="3" t="s">
        <v>845</v>
      </c>
      <c r="P263" s="3" t="s">
        <v>1028</v>
      </c>
      <c r="Q263" s="3" t="s">
        <v>1680</v>
      </c>
      <c r="R263" s="15">
        <f t="shared" si="12"/>
        <v>1.3678828335356477</v>
      </c>
      <c r="S263" s="43">
        <f t="shared" si="13"/>
        <v>925000</v>
      </c>
      <c r="T263" s="5">
        <f t="shared" si="14"/>
        <v>1265291.621020474</v>
      </c>
    </row>
    <row r="264" spans="1:20" x14ac:dyDescent="0.3">
      <c r="A264" s="11" t="s">
        <v>1632</v>
      </c>
      <c r="B264" s="3" t="s">
        <v>974</v>
      </c>
      <c r="C264" s="3" t="s">
        <v>1023</v>
      </c>
      <c r="D264" s="3" t="s">
        <v>1014</v>
      </c>
      <c r="E264" s="3"/>
      <c r="F264" s="3" t="s">
        <v>1012</v>
      </c>
      <c r="G264" s="3" t="s">
        <v>1668</v>
      </c>
      <c r="H264" s="3" t="s">
        <v>973</v>
      </c>
      <c r="I264" s="3" t="s">
        <v>104</v>
      </c>
      <c r="J264" s="11" t="s">
        <v>1010</v>
      </c>
      <c r="K264" s="3">
        <v>4016.0714393360499</v>
      </c>
      <c r="L264" s="3" t="s">
        <v>1669</v>
      </c>
      <c r="M264" s="3" t="s">
        <v>374</v>
      </c>
      <c r="N264" s="3"/>
      <c r="O264" s="3" t="s">
        <v>845</v>
      </c>
      <c r="P264" s="3" t="s">
        <v>1028</v>
      </c>
      <c r="Q264" s="3"/>
      <c r="R264" s="15">
        <f t="shared" si="12"/>
        <v>0.76061959078334274</v>
      </c>
      <c r="S264" s="43">
        <f t="shared" si="13"/>
        <v>925000</v>
      </c>
      <c r="T264" s="5">
        <f t="shared" si="14"/>
        <v>703573.12147459202</v>
      </c>
    </row>
    <row r="265" spans="1:20" x14ac:dyDescent="0.3">
      <c r="A265" s="11" t="s">
        <v>1633</v>
      </c>
      <c r="B265" s="3" t="s">
        <v>771</v>
      </c>
      <c r="C265" s="3" t="s">
        <v>1023</v>
      </c>
      <c r="D265" s="3" t="s">
        <v>1014</v>
      </c>
      <c r="E265" s="3"/>
      <c r="F265" s="3" t="s">
        <v>1012</v>
      </c>
      <c r="G265" s="3" t="s">
        <v>1668</v>
      </c>
      <c r="H265" s="3" t="s">
        <v>971</v>
      </c>
      <c r="I265" s="3" t="s">
        <v>104</v>
      </c>
      <c r="J265" s="11" t="s">
        <v>1010</v>
      </c>
      <c r="K265" s="3">
        <v>1558.1924904457301</v>
      </c>
      <c r="L265" s="3" t="s">
        <v>908</v>
      </c>
      <c r="M265" s="3" t="s">
        <v>231</v>
      </c>
      <c r="N265" s="3"/>
      <c r="O265" s="3" t="s">
        <v>62</v>
      </c>
      <c r="P265" s="3" t="s">
        <v>1028</v>
      </c>
      <c r="Q265" s="3"/>
      <c r="R265" s="15">
        <f t="shared" si="12"/>
        <v>0.29511221409957011</v>
      </c>
      <c r="S265" s="43">
        <f t="shared" si="13"/>
        <v>925000</v>
      </c>
      <c r="T265" s="5">
        <f t="shared" si="14"/>
        <v>272978.79804210237</v>
      </c>
    </row>
    <row r="266" spans="1:20" x14ac:dyDescent="0.3">
      <c r="A266" s="11" t="s">
        <v>1634</v>
      </c>
      <c r="B266" s="3" t="s">
        <v>771</v>
      </c>
      <c r="C266" s="3" t="s">
        <v>1023</v>
      </c>
      <c r="D266" s="3" t="s">
        <v>1014</v>
      </c>
      <c r="E266" s="3" t="s">
        <v>771</v>
      </c>
      <c r="F266" s="3" t="s">
        <v>1012</v>
      </c>
      <c r="G266" s="3" t="s">
        <v>1668</v>
      </c>
      <c r="H266" s="3" t="s">
        <v>970</v>
      </c>
      <c r="I266" s="3" t="s">
        <v>104</v>
      </c>
      <c r="J266" s="11" t="s">
        <v>1010</v>
      </c>
      <c r="K266" s="3">
        <v>12050.128233420401</v>
      </c>
      <c r="L266" s="3" t="s">
        <v>969</v>
      </c>
      <c r="M266" s="3" t="s">
        <v>226</v>
      </c>
      <c r="N266" s="3"/>
      <c r="O266" s="3" t="s">
        <v>845</v>
      </c>
      <c r="P266" s="3" t="s">
        <v>1028</v>
      </c>
      <c r="Q266" s="3"/>
      <c r="R266" s="15">
        <f t="shared" si="12"/>
        <v>2.2822212563296214</v>
      </c>
      <c r="S266" s="43">
        <f t="shared" si="13"/>
        <v>925000</v>
      </c>
      <c r="T266" s="5">
        <f t="shared" si="14"/>
        <v>2111054.6621048995</v>
      </c>
    </row>
    <row r="267" spans="1:20" x14ac:dyDescent="0.3">
      <c r="A267" s="11" t="s">
        <v>1635</v>
      </c>
      <c r="B267" s="3" t="s">
        <v>920</v>
      </c>
      <c r="C267" s="3" t="s">
        <v>1023</v>
      </c>
      <c r="D267" s="3" t="s">
        <v>1014</v>
      </c>
      <c r="E267" s="3"/>
      <c r="F267" s="3" t="s">
        <v>1046</v>
      </c>
      <c r="G267" s="3" t="s">
        <v>1668</v>
      </c>
      <c r="H267" s="3" t="s">
        <v>921</v>
      </c>
      <c r="I267" s="3" t="s">
        <v>104</v>
      </c>
      <c r="J267" s="11" t="s">
        <v>1010</v>
      </c>
      <c r="K267" s="3">
        <v>2105.9270948714102</v>
      </c>
      <c r="L267" s="3" t="s">
        <v>919</v>
      </c>
      <c r="M267" s="3" t="s">
        <v>916</v>
      </c>
      <c r="N267" s="3"/>
      <c r="O267" s="3" t="s">
        <v>845</v>
      </c>
      <c r="P267" s="3" t="s">
        <v>1028</v>
      </c>
      <c r="Q267" s="3" t="s">
        <v>1679</v>
      </c>
      <c r="R267" s="15">
        <f t="shared" si="12"/>
        <v>0.3988498285741307</v>
      </c>
      <c r="S267" s="43">
        <f t="shared" si="13"/>
        <v>925000</v>
      </c>
      <c r="T267" s="5">
        <f t="shared" si="14"/>
        <v>368936.09143107088</v>
      </c>
    </row>
    <row r="268" spans="1:20" x14ac:dyDescent="0.3">
      <c r="A268" s="11" t="s">
        <v>1636</v>
      </c>
      <c r="B268" s="3" t="s">
        <v>756</v>
      </c>
      <c r="C268" s="3" t="s">
        <v>1023</v>
      </c>
      <c r="D268" s="3" t="s">
        <v>1014</v>
      </c>
      <c r="E268" s="3"/>
      <c r="F268" s="3" t="s">
        <v>1070</v>
      </c>
      <c r="G268" s="3" t="s">
        <v>1668</v>
      </c>
      <c r="H268" s="3" t="s">
        <v>914</v>
      </c>
      <c r="I268" s="3" t="s">
        <v>104</v>
      </c>
      <c r="J268" s="11" t="s">
        <v>1010</v>
      </c>
      <c r="K268" s="3">
        <v>11860.4369888246</v>
      </c>
      <c r="L268" s="3" t="s">
        <v>755</v>
      </c>
      <c r="M268" s="3" t="s">
        <v>353</v>
      </c>
      <c r="N268" s="3"/>
      <c r="O268" s="3" t="s">
        <v>62</v>
      </c>
      <c r="P268" s="3" t="s">
        <v>1028</v>
      </c>
      <c r="Q268" s="3"/>
      <c r="R268" s="15">
        <f t="shared" si="12"/>
        <v>2.2462948842470833</v>
      </c>
      <c r="S268" s="43">
        <f t="shared" si="13"/>
        <v>925000</v>
      </c>
      <c r="T268" s="5">
        <f t="shared" si="14"/>
        <v>2077822.7679285521</v>
      </c>
    </row>
    <row r="269" spans="1:20" x14ac:dyDescent="0.3">
      <c r="A269" s="11" t="s">
        <v>1637</v>
      </c>
      <c r="B269" s="3" t="s">
        <v>60</v>
      </c>
      <c r="C269" s="3" t="s">
        <v>1023</v>
      </c>
      <c r="D269" s="3" t="s">
        <v>1014</v>
      </c>
      <c r="E269" s="3"/>
      <c r="F269" s="3" t="s">
        <v>1046</v>
      </c>
      <c r="G269" s="3" t="s">
        <v>1668</v>
      </c>
      <c r="H269" s="3" t="s">
        <v>58</v>
      </c>
      <c r="I269" s="3" t="s">
        <v>104</v>
      </c>
      <c r="J269" s="11" t="s">
        <v>1010</v>
      </c>
      <c r="K269" s="3">
        <v>23089.1731547161</v>
      </c>
      <c r="L269" s="3" t="s">
        <v>61</v>
      </c>
      <c r="M269" s="3" t="s">
        <v>61</v>
      </c>
      <c r="N269" s="3"/>
      <c r="O269" s="3" t="s">
        <v>845</v>
      </c>
      <c r="P269" s="3" t="s">
        <v>1028</v>
      </c>
      <c r="Q269" s="3" t="s">
        <v>1679</v>
      </c>
      <c r="R269" s="15">
        <f t="shared" si="12"/>
        <v>4.3729494611204736</v>
      </c>
      <c r="S269" s="43">
        <f t="shared" si="13"/>
        <v>925000</v>
      </c>
      <c r="T269" s="5">
        <f t="shared" si="14"/>
        <v>4044978.2515364382</v>
      </c>
    </row>
    <row r="270" spans="1:20" x14ac:dyDescent="0.3">
      <c r="A270" s="11" t="s">
        <v>1638</v>
      </c>
      <c r="B270" s="3" t="s">
        <v>368</v>
      </c>
      <c r="C270" s="3" t="s">
        <v>1023</v>
      </c>
      <c r="D270" s="3" t="s">
        <v>1014</v>
      </c>
      <c r="E270" s="3"/>
      <c r="F270" s="3" t="s">
        <v>1020</v>
      </c>
      <c r="G270" s="3" t="s">
        <v>1668</v>
      </c>
      <c r="H270" s="3" t="s">
        <v>870</v>
      </c>
      <c r="I270" s="3" t="s">
        <v>104</v>
      </c>
      <c r="J270" s="11" t="s">
        <v>1010</v>
      </c>
      <c r="K270" s="3">
        <v>6020.3444668462198</v>
      </c>
      <c r="L270" s="3" t="s">
        <v>751</v>
      </c>
      <c r="M270" s="3" t="s">
        <v>688</v>
      </c>
      <c r="N270" s="3"/>
      <c r="O270" s="3" t="s">
        <v>845</v>
      </c>
      <c r="P270" s="3" t="s">
        <v>1028</v>
      </c>
      <c r="Q270" s="22" t="s">
        <v>1681</v>
      </c>
      <c r="R270" s="15">
        <f t="shared" si="12"/>
        <v>1.1402167550845113</v>
      </c>
      <c r="S270" s="43">
        <f t="shared" si="13"/>
        <v>925000</v>
      </c>
      <c r="T270" s="5">
        <f t="shared" si="14"/>
        <v>1054700.4984531729</v>
      </c>
    </row>
    <row r="271" spans="1:20" x14ac:dyDescent="0.3">
      <c r="A271" s="11" t="s">
        <v>1639</v>
      </c>
      <c r="B271" s="3" t="s">
        <v>829</v>
      </c>
      <c r="C271" s="3" t="s">
        <v>1023</v>
      </c>
      <c r="D271" s="3" t="s">
        <v>1014</v>
      </c>
      <c r="E271" s="3"/>
      <c r="F271" s="3" t="s">
        <v>1242</v>
      </c>
      <c r="G271" s="3" t="s">
        <v>1668</v>
      </c>
      <c r="H271" s="3" t="s">
        <v>830</v>
      </c>
      <c r="I271" s="3" t="s">
        <v>104</v>
      </c>
      <c r="J271" s="11" t="s">
        <v>1010</v>
      </c>
      <c r="K271" s="3">
        <v>12975.1298534536</v>
      </c>
      <c r="L271" s="3" t="s">
        <v>198</v>
      </c>
      <c r="M271" s="3" t="s">
        <v>61</v>
      </c>
      <c r="N271" s="3"/>
      <c r="O271" s="3" t="s">
        <v>62</v>
      </c>
      <c r="P271" s="3" t="s">
        <v>1028</v>
      </c>
      <c r="Q271" s="3" t="s">
        <v>755</v>
      </c>
      <c r="R271" s="15">
        <f t="shared" si="12"/>
        <v>2.4574109570934848</v>
      </c>
      <c r="S271" s="43">
        <f t="shared" si="13"/>
        <v>925000</v>
      </c>
      <c r="T271" s="5">
        <f t="shared" si="14"/>
        <v>2273105.1353114736</v>
      </c>
    </row>
    <row r="272" spans="1:20" x14ac:dyDescent="0.3">
      <c r="A272" s="11" t="s">
        <v>1640</v>
      </c>
      <c r="B272" s="3" t="s">
        <v>734</v>
      </c>
      <c r="C272" s="3" t="s">
        <v>1023</v>
      </c>
      <c r="D272" s="3" t="s">
        <v>1014</v>
      </c>
      <c r="E272" s="3"/>
      <c r="F272" s="3" t="s">
        <v>1046</v>
      </c>
      <c r="G272" s="3" t="s">
        <v>1668</v>
      </c>
      <c r="H272" s="3" t="s">
        <v>826</v>
      </c>
      <c r="I272" s="3" t="s">
        <v>104</v>
      </c>
      <c r="J272" s="11" t="s">
        <v>1010</v>
      </c>
      <c r="K272" s="3">
        <v>11403.2869304745</v>
      </c>
      <c r="L272" s="3" t="s">
        <v>734</v>
      </c>
      <c r="M272" s="3" t="s">
        <v>61</v>
      </c>
      <c r="N272" s="3"/>
      <c r="O272" s="3" t="s">
        <v>62</v>
      </c>
      <c r="P272" s="3" t="s">
        <v>1028</v>
      </c>
      <c r="Q272" s="3" t="s">
        <v>1679</v>
      </c>
      <c r="R272" s="15">
        <f t="shared" si="12"/>
        <v>2.1597134338019885</v>
      </c>
      <c r="S272" s="43">
        <f t="shared" si="13"/>
        <v>925000</v>
      </c>
      <c r="T272" s="5">
        <f t="shared" si="14"/>
        <v>1997734.9262668395</v>
      </c>
    </row>
    <row r="273" spans="1:20" x14ac:dyDescent="0.3">
      <c r="A273" s="11" t="s">
        <v>1641</v>
      </c>
      <c r="B273" s="3" t="s">
        <v>805</v>
      </c>
      <c r="C273" s="3" t="s">
        <v>1023</v>
      </c>
      <c r="D273" s="3" t="s">
        <v>1014</v>
      </c>
      <c r="E273" s="3"/>
      <c r="F273" s="3" t="s">
        <v>1046</v>
      </c>
      <c r="G273" s="3" t="s">
        <v>1668</v>
      </c>
      <c r="H273" s="3" t="s">
        <v>806</v>
      </c>
      <c r="I273" s="3" t="s">
        <v>104</v>
      </c>
      <c r="J273" s="11" t="s">
        <v>1010</v>
      </c>
      <c r="K273" s="3">
        <v>10296.1693451957</v>
      </c>
      <c r="L273" s="3" t="s">
        <v>61</v>
      </c>
      <c r="M273" s="3" t="s">
        <v>734</v>
      </c>
      <c r="N273" s="3"/>
      <c r="O273" s="3" t="s">
        <v>845</v>
      </c>
      <c r="P273" s="3" t="s">
        <v>1028</v>
      </c>
      <c r="Q273" s="3" t="s">
        <v>1679</v>
      </c>
      <c r="R273" s="15">
        <f t="shared" si="12"/>
        <v>1.950032072953731</v>
      </c>
      <c r="S273" s="43">
        <f t="shared" si="13"/>
        <v>925000</v>
      </c>
      <c r="T273" s="5">
        <f t="shared" si="14"/>
        <v>1803779.6674822012</v>
      </c>
    </row>
    <row r="274" spans="1:20" x14ac:dyDescent="0.3">
      <c r="A274" s="11" t="s">
        <v>1642</v>
      </c>
      <c r="B274" s="3" t="s">
        <v>771</v>
      </c>
      <c r="C274" s="3" t="s">
        <v>1023</v>
      </c>
      <c r="D274" s="3" t="s">
        <v>1014</v>
      </c>
      <c r="E274" s="3" t="s">
        <v>771</v>
      </c>
      <c r="F274" s="3" t="s">
        <v>1012</v>
      </c>
      <c r="G274" s="3" t="s">
        <v>1668</v>
      </c>
      <c r="H274" s="3" t="s">
        <v>772</v>
      </c>
      <c r="I274" s="3" t="s">
        <v>104</v>
      </c>
      <c r="J274" s="11" t="s">
        <v>1010</v>
      </c>
      <c r="K274" s="3">
        <v>1310.7292079424999</v>
      </c>
      <c r="L274" s="3" t="s">
        <v>226</v>
      </c>
      <c r="M274" s="3" t="s">
        <v>770</v>
      </c>
      <c r="N274" s="3"/>
      <c r="O274" s="3" t="s">
        <v>845</v>
      </c>
      <c r="P274" s="3" t="s">
        <v>1028</v>
      </c>
      <c r="Q274" s="3"/>
      <c r="R274" s="15">
        <f t="shared" si="12"/>
        <v>0.24824416817092801</v>
      </c>
      <c r="S274" s="43">
        <f t="shared" si="13"/>
        <v>925000</v>
      </c>
      <c r="T274" s="5">
        <f t="shared" si="14"/>
        <v>229625.85555810842</v>
      </c>
    </row>
    <row r="275" spans="1:20" x14ac:dyDescent="0.3">
      <c r="A275" s="11" t="s">
        <v>1643</v>
      </c>
      <c r="B275" s="3" t="s">
        <v>756</v>
      </c>
      <c r="C275" s="3" t="s">
        <v>1023</v>
      </c>
      <c r="D275" s="3" t="s">
        <v>1014</v>
      </c>
      <c r="E275" s="3"/>
      <c r="F275" s="3" t="s">
        <v>1070</v>
      </c>
      <c r="G275" s="3" t="s">
        <v>1668</v>
      </c>
      <c r="H275" s="3" t="s">
        <v>757</v>
      </c>
      <c r="I275" s="3" t="s">
        <v>104</v>
      </c>
      <c r="J275" s="11" t="s">
        <v>1010</v>
      </c>
      <c r="K275" s="3">
        <v>10577.441242200101</v>
      </c>
      <c r="L275" s="3" t="s">
        <v>353</v>
      </c>
      <c r="M275" s="3" t="s">
        <v>734</v>
      </c>
      <c r="N275" s="3"/>
      <c r="O275" s="3" t="s">
        <v>62</v>
      </c>
      <c r="P275" s="3" t="s">
        <v>1028</v>
      </c>
      <c r="Q275" s="3"/>
      <c r="R275" s="15">
        <f t="shared" si="12"/>
        <v>2.003303265568201</v>
      </c>
      <c r="S275" s="43">
        <f t="shared" si="13"/>
        <v>925000</v>
      </c>
      <c r="T275" s="5">
        <f t="shared" si="14"/>
        <v>1853055.5206505859</v>
      </c>
    </row>
    <row r="276" spans="1:20" x14ac:dyDescent="0.3">
      <c r="A276" s="11" t="s">
        <v>1644</v>
      </c>
      <c r="B276" s="3" t="s">
        <v>748</v>
      </c>
      <c r="C276" s="3" t="s">
        <v>1023</v>
      </c>
      <c r="D276" s="3" t="s">
        <v>1014</v>
      </c>
      <c r="E276" s="3"/>
      <c r="F276" s="3" t="s">
        <v>1126</v>
      </c>
      <c r="G276" s="3" t="s">
        <v>1668</v>
      </c>
      <c r="H276" s="3" t="s">
        <v>749</v>
      </c>
      <c r="I276" s="3" t="s">
        <v>104</v>
      </c>
      <c r="J276" s="11" t="s">
        <v>1010</v>
      </c>
      <c r="K276" s="3">
        <v>5640.2441410279798</v>
      </c>
      <c r="L276" s="3" t="s">
        <v>737</v>
      </c>
      <c r="M276" s="3" t="s">
        <v>747</v>
      </c>
      <c r="N276" s="3"/>
      <c r="O276" s="3" t="s">
        <v>845</v>
      </c>
      <c r="P276" s="3" t="s">
        <v>1028</v>
      </c>
      <c r="Q276" s="3"/>
      <c r="R276" s="15">
        <f t="shared" si="12"/>
        <v>1.068228057012875</v>
      </c>
      <c r="S276" s="43">
        <f t="shared" si="13"/>
        <v>925000</v>
      </c>
      <c r="T276" s="5">
        <f t="shared" si="14"/>
        <v>988110.95273690938</v>
      </c>
    </row>
    <row r="277" spans="1:20" x14ac:dyDescent="0.3">
      <c r="A277" s="11" t="s">
        <v>1645</v>
      </c>
      <c r="B277" s="3" t="s">
        <v>740</v>
      </c>
      <c r="C277" s="3" t="s">
        <v>1023</v>
      </c>
      <c r="D277" s="3" t="s">
        <v>1014</v>
      </c>
      <c r="E277" s="3"/>
      <c r="F277" s="3" t="s">
        <v>1242</v>
      </c>
      <c r="G277" s="3" t="s">
        <v>1668</v>
      </c>
      <c r="H277" s="3" t="s">
        <v>1670</v>
      </c>
      <c r="I277" s="3" t="s">
        <v>104</v>
      </c>
      <c r="J277" s="11" t="s">
        <v>1010</v>
      </c>
      <c r="K277" s="3">
        <v>3653.06463391527</v>
      </c>
      <c r="L277" s="3" t="s">
        <v>198</v>
      </c>
      <c r="M277" s="3" t="s">
        <v>198</v>
      </c>
      <c r="N277" s="3"/>
      <c r="O277" s="3" t="s">
        <v>845</v>
      </c>
      <c r="P277" s="3" t="s">
        <v>1028</v>
      </c>
      <c r="Q277" s="22" t="s">
        <v>755</v>
      </c>
      <c r="R277" s="15">
        <f t="shared" si="12"/>
        <v>0.69186830187789206</v>
      </c>
      <c r="S277" s="43">
        <f t="shared" si="13"/>
        <v>925000</v>
      </c>
      <c r="T277" s="5">
        <f t="shared" si="14"/>
        <v>639978.17923705012</v>
      </c>
    </row>
    <row r="278" spans="1:20" x14ac:dyDescent="0.3">
      <c r="A278" s="11" t="s">
        <v>1646</v>
      </c>
      <c r="B278" s="3" t="s">
        <v>732</v>
      </c>
      <c r="C278" s="3" t="s">
        <v>1023</v>
      </c>
      <c r="D278" s="3" t="s">
        <v>1014</v>
      </c>
      <c r="E278" s="3"/>
      <c r="F278" s="3" t="s">
        <v>1242</v>
      </c>
      <c r="G278" s="3" t="s">
        <v>1668</v>
      </c>
      <c r="H278" s="3" t="s">
        <v>733</v>
      </c>
      <c r="I278" s="3" t="s">
        <v>104</v>
      </c>
      <c r="J278" s="11" t="s">
        <v>1010</v>
      </c>
      <c r="K278" s="3">
        <v>6908.1185657924198</v>
      </c>
      <c r="L278" s="3" t="s">
        <v>461</v>
      </c>
      <c r="M278" s="3" t="s">
        <v>198</v>
      </c>
      <c r="N278" s="3"/>
      <c r="O278" s="3" t="s">
        <v>62</v>
      </c>
      <c r="P278" s="3" t="s">
        <v>1028</v>
      </c>
      <c r="Q278" s="22" t="s">
        <v>755</v>
      </c>
      <c r="R278" s="15">
        <f t="shared" si="12"/>
        <v>1.308355788975837</v>
      </c>
      <c r="S278" s="43">
        <f t="shared" si="13"/>
        <v>925000</v>
      </c>
      <c r="T278" s="5">
        <f t="shared" si="14"/>
        <v>1210229.1048026492</v>
      </c>
    </row>
    <row r="279" spans="1:20" x14ac:dyDescent="0.3">
      <c r="A279" s="11" t="s">
        <v>1647</v>
      </c>
      <c r="B279" s="3" t="s">
        <v>829</v>
      </c>
      <c r="C279" s="3" t="s">
        <v>1023</v>
      </c>
      <c r="D279" s="3" t="s">
        <v>1014</v>
      </c>
      <c r="E279" s="3"/>
      <c r="F279" s="3" t="s">
        <v>1242</v>
      </c>
      <c r="G279" s="3" t="s">
        <v>1668</v>
      </c>
      <c r="H279" s="3" t="s">
        <v>830</v>
      </c>
      <c r="I279" s="3" t="s">
        <v>104</v>
      </c>
      <c r="J279" s="11" t="s">
        <v>1010</v>
      </c>
      <c r="K279" s="3">
        <v>2043.37494223306</v>
      </c>
      <c r="L279" s="3" t="s">
        <v>1671</v>
      </c>
      <c r="M279" s="3" t="s">
        <v>1672</v>
      </c>
      <c r="N279" s="3"/>
      <c r="O279" s="3" t="s">
        <v>62</v>
      </c>
      <c r="P279" s="3" t="s">
        <v>1028</v>
      </c>
      <c r="Q279" s="22" t="s">
        <v>755</v>
      </c>
      <c r="R279" s="15">
        <f t="shared" si="12"/>
        <v>0.38700282996838259</v>
      </c>
      <c r="S279" s="43">
        <f t="shared" si="13"/>
        <v>925000</v>
      </c>
      <c r="T279" s="5">
        <f t="shared" si="14"/>
        <v>357977.61772075389</v>
      </c>
    </row>
    <row r="280" spans="1:20" x14ac:dyDescent="0.3">
      <c r="A280" s="11" t="s">
        <v>1648</v>
      </c>
      <c r="B280" s="3" t="s">
        <v>691</v>
      </c>
      <c r="C280" s="3" t="s">
        <v>1023</v>
      </c>
      <c r="D280" s="3" t="s">
        <v>1014</v>
      </c>
      <c r="E280" s="3"/>
      <c r="F280" s="3" t="s">
        <v>1020</v>
      </c>
      <c r="G280" s="3" t="s">
        <v>1668</v>
      </c>
      <c r="H280" s="3" t="s">
        <v>692</v>
      </c>
      <c r="I280" s="3" t="s">
        <v>104</v>
      </c>
      <c r="J280" s="11" t="s">
        <v>1010</v>
      </c>
      <c r="K280" s="3">
        <v>4416.9728322150104</v>
      </c>
      <c r="L280" s="3" t="s">
        <v>209</v>
      </c>
      <c r="M280" s="3" t="s">
        <v>690</v>
      </c>
      <c r="N280" s="3"/>
      <c r="O280" s="3" t="s">
        <v>845</v>
      </c>
      <c r="P280" s="3" t="s">
        <v>1028</v>
      </c>
      <c r="Q280" s="22" t="s">
        <v>1681</v>
      </c>
      <c r="R280" s="15">
        <f t="shared" si="12"/>
        <v>0.83654788488920651</v>
      </c>
      <c r="S280" s="43">
        <f t="shared" si="13"/>
        <v>925000</v>
      </c>
      <c r="T280" s="5">
        <f t="shared" si="14"/>
        <v>773806.79352251603</v>
      </c>
    </row>
    <row r="281" spans="1:20" x14ac:dyDescent="0.3">
      <c r="A281" s="11" t="s">
        <v>1649</v>
      </c>
      <c r="B281" s="3" t="s">
        <v>368</v>
      </c>
      <c r="C281" s="3" t="s">
        <v>1023</v>
      </c>
      <c r="D281" s="3" t="s">
        <v>1014</v>
      </c>
      <c r="E281" s="3"/>
      <c r="F281" s="3" t="s">
        <v>1020</v>
      </c>
      <c r="G281" s="3" t="s">
        <v>1668</v>
      </c>
      <c r="H281" s="3" t="s">
        <v>689</v>
      </c>
      <c r="I281" s="3" t="s">
        <v>104</v>
      </c>
      <c r="J281" s="11" t="s">
        <v>1010</v>
      </c>
      <c r="K281" s="3">
        <v>4245.8407296716696</v>
      </c>
      <c r="L281" s="3" t="s">
        <v>688</v>
      </c>
      <c r="M281" s="3" t="s">
        <v>687</v>
      </c>
      <c r="N281" s="3"/>
      <c r="O281" s="3" t="s">
        <v>845</v>
      </c>
      <c r="P281" s="3" t="s">
        <v>1028</v>
      </c>
      <c r="Q281" s="22" t="s">
        <v>1681</v>
      </c>
      <c r="R281" s="15">
        <f t="shared" si="12"/>
        <v>0.80413650183175556</v>
      </c>
      <c r="S281" s="43">
        <f t="shared" si="13"/>
        <v>925000</v>
      </c>
      <c r="T281" s="5">
        <f t="shared" si="14"/>
        <v>743826.26419437386</v>
      </c>
    </row>
    <row r="282" spans="1:20" x14ac:dyDescent="0.3">
      <c r="A282" s="11" t="s">
        <v>1650</v>
      </c>
      <c r="B282" s="3" t="s">
        <v>674</v>
      </c>
      <c r="C282" s="3" t="s">
        <v>1023</v>
      </c>
      <c r="D282" s="3" t="s">
        <v>1014</v>
      </c>
      <c r="E282" s="3"/>
      <c r="F282" s="3" t="s">
        <v>1109</v>
      </c>
      <c r="G282" s="3" t="s">
        <v>1668</v>
      </c>
      <c r="H282" s="3" t="s">
        <v>675</v>
      </c>
      <c r="I282" s="3" t="s">
        <v>104</v>
      </c>
      <c r="J282" s="11" t="s">
        <v>1010</v>
      </c>
      <c r="K282" s="3">
        <v>4168.1294408169297</v>
      </c>
      <c r="L282" s="3" t="s">
        <v>673</v>
      </c>
      <c r="M282" s="3" t="s">
        <v>672</v>
      </c>
      <c r="N282" s="3"/>
      <c r="O282" s="3" t="s">
        <v>845</v>
      </c>
      <c r="P282" s="3" t="s">
        <v>1028</v>
      </c>
      <c r="Q282" s="3" t="s">
        <v>1680</v>
      </c>
      <c r="R282" s="15">
        <f t="shared" si="12"/>
        <v>0.78941845470017602</v>
      </c>
      <c r="S282" s="43">
        <f t="shared" si="13"/>
        <v>925000</v>
      </c>
      <c r="T282" s="5">
        <f t="shared" si="14"/>
        <v>730212.07059766282</v>
      </c>
    </row>
    <row r="283" spans="1:20" x14ac:dyDescent="0.3">
      <c r="A283" s="11" t="s">
        <v>1651</v>
      </c>
      <c r="B283" s="3" t="s">
        <v>515</v>
      </c>
      <c r="C283" s="3" t="s">
        <v>1023</v>
      </c>
      <c r="D283" s="3" t="s">
        <v>1014</v>
      </c>
      <c r="E283" s="3"/>
      <c r="F283" s="3" t="s">
        <v>1242</v>
      </c>
      <c r="G283" s="3" t="s">
        <v>1668</v>
      </c>
      <c r="H283" s="3" t="s">
        <v>516</v>
      </c>
      <c r="I283" s="3" t="s">
        <v>104</v>
      </c>
      <c r="J283" s="11" t="s">
        <v>1010</v>
      </c>
      <c r="K283" s="3">
        <v>13619.802532760399</v>
      </c>
      <c r="L283" s="3" t="s">
        <v>198</v>
      </c>
      <c r="M283" s="3" t="s">
        <v>157</v>
      </c>
      <c r="N283" s="3"/>
      <c r="O283" s="3" t="s">
        <v>845</v>
      </c>
      <c r="P283" s="3" t="s">
        <v>1006</v>
      </c>
      <c r="Q283" s="22" t="s">
        <v>755</v>
      </c>
      <c r="R283" s="15">
        <f t="shared" si="12"/>
        <v>2.5795080554470453</v>
      </c>
      <c r="S283" s="43">
        <f t="shared" si="13"/>
        <v>925000</v>
      </c>
      <c r="T283" s="5">
        <f t="shared" si="14"/>
        <v>2386044.9512885171</v>
      </c>
    </row>
    <row r="284" spans="1:20" x14ac:dyDescent="0.3">
      <c r="A284" s="11" t="s">
        <v>1652</v>
      </c>
      <c r="B284" s="3" t="s">
        <v>501</v>
      </c>
      <c r="C284" s="3" t="s">
        <v>1023</v>
      </c>
      <c r="D284" s="3" t="s">
        <v>1014</v>
      </c>
      <c r="E284" s="3"/>
      <c r="F284" s="3" t="s">
        <v>1038</v>
      </c>
      <c r="G284" s="3" t="s">
        <v>1668</v>
      </c>
      <c r="H284" s="3" t="s">
        <v>502</v>
      </c>
      <c r="I284" s="3" t="s">
        <v>104</v>
      </c>
      <c r="J284" s="11" t="s">
        <v>1010</v>
      </c>
      <c r="K284" s="3">
        <v>8276.0440181372905</v>
      </c>
      <c r="L284" s="3" t="s">
        <v>500</v>
      </c>
      <c r="M284" s="3" t="s">
        <v>499</v>
      </c>
      <c r="N284" s="3"/>
      <c r="O284" s="3" t="s">
        <v>845</v>
      </c>
      <c r="P284" s="3" t="s">
        <v>1006</v>
      </c>
      <c r="Q284" s="3" t="s">
        <v>1683</v>
      </c>
      <c r="R284" s="15">
        <f t="shared" si="12"/>
        <v>1.5674325791926687</v>
      </c>
      <c r="S284" s="43">
        <f t="shared" si="13"/>
        <v>925000</v>
      </c>
      <c r="T284" s="5">
        <f t="shared" si="14"/>
        <v>1449875.1357532186</v>
      </c>
    </row>
    <row r="285" spans="1:20" x14ac:dyDescent="0.3">
      <c r="A285" s="11" t="s">
        <v>1653</v>
      </c>
      <c r="B285" s="3" t="s">
        <v>485</v>
      </c>
      <c r="C285" s="3" t="s">
        <v>1023</v>
      </c>
      <c r="D285" s="3" t="s">
        <v>1014</v>
      </c>
      <c r="E285" s="3"/>
      <c r="F285" s="3" t="s">
        <v>1038</v>
      </c>
      <c r="G285" s="3" t="s">
        <v>1668</v>
      </c>
      <c r="H285" s="3" t="s">
        <v>486</v>
      </c>
      <c r="I285" s="3" t="s">
        <v>104</v>
      </c>
      <c r="J285" s="11" t="s">
        <v>1010</v>
      </c>
      <c r="K285" s="3">
        <v>3704.00233130064</v>
      </c>
      <c r="L285" s="3" t="s">
        <v>482</v>
      </c>
      <c r="M285" s="3" t="s">
        <v>482</v>
      </c>
      <c r="N285" s="3"/>
      <c r="O285" s="3" t="s">
        <v>845</v>
      </c>
      <c r="P285" s="3" t="s">
        <v>1006</v>
      </c>
      <c r="Q285" s="3" t="s">
        <v>1683</v>
      </c>
      <c r="R285" s="15">
        <f t="shared" si="12"/>
        <v>0.70151559304936362</v>
      </c>
      <c r="S285" s="43">
        <f t="shared" si="13"/>
        <v>925000</v>
      </c>
      <c r="T285" s="5">
        <f t="shared" si="14"/>
        <v>648901.92357066134</v>
      </c>
    </row>
    <row r="286" spans="1:20" x14ac:dyDescent="0.3">
      <c r="A286" s="11" t="s">
        <v>1654</v>
      </c>
      <c r="B286" s="3" t="s">
        <v>351</v>
      </c>
      <c r="C286" s="3" t="s">
        <v>1023</v>
      </c>
      <c r="D286" s="3" t="s">
        <v>1014</v>
      </c>
      <c r="E286" s="3"/>
      <c r="F286" s="3" t="s">
        <v>1020</v>
      </c>
      <c r="G286" s="3" t="s">
        <v>1668</v>
      </c>
      <c r="H286" s="3" t="s">
        <v>391</v>
      </c>
      <c r="I286" s="3" t="s">
        <v>104</v>
      </c>
      <c r="J286" s="11" t="s">
        <v>1010</v>
      </c>
      <c r="K286" s="3">
        <v>6214.66667131547</v>
      </c>
      <c r="L286" s="3" t="s">
        <v>390</v>
      </c>
      <c r="M286" s="3" t="s">
        <v>389</v>
      </c>
      <c r="N286" s="3"/>
      <c r="O286" s="3" t="s">
        <v>845</v>
      </c>
      <c r="P286" s="3" t="s">
        <v>1006</v>
      </c>
      <c r="Q286" s="22" t="s">
        <v>1681</v>
      </c>
      <c r="R286" s="15">
        <f t="shared" si="12"/>
        <v>1.1770202029006571</v>
      </c>
      <c r="S286" s="43">
        <f t="shared" si="13"/>
        <v>925000</v>
      </c>
      <c r="T286" s="5">
        <f t="shared" si="14"/>
        <v>1088743.6876831078</v>
      </c>
    </row>
    <row r="287" spans="1:20" x14ac:dyDescent="0.3">
      <c r="A287" s="11" t="s">
        <v>1655</v>
      </c>
      <c r="B287" s="3" t="s">
        <v>347</v>
      </c>
      <c r="C287" s="3" t="s">
        <v>1023</v>
      </c>
      <c r="D287" s="3" t="s">
        <v>1014</v>
      </c>
      <c r="E287" s="3"/>
      <c r="F287" s="3" t="s">
        <v>1020</v>
      </c>
      <c r="G287" s="3" t="s">
        <v>1668</v>
      </c>
      <c r="H287" s="3" t="s">
        <v>343</v>
      </c>
      <c r="I287" s="3" t="s">
        <v>104</v>
      </c>
      <c r="J287" s="11" t="s">
        <v>1010</v>
      </c>
      <c r="K287" s="3">
        <v>624.21845520763395</v>
      </c>
      <c r="L287" s="3" t="s">
        <v>347</v>
      </c>
      <c r="M287" s="3" t="s">
        <v>347</v>
      </c>
      <c r="N287" s="3"/>
      <c r="O287" s="3" t="s">
        <v>845</v>
      </c>
      <c r="P287" s="3" t="s">
        <v>1028</v>
      </c>
      <c r="Q287" s="3"/>
      <c r="R287" s="15">
        <f t="shared" si="12"/>
        <v>0.11822319227417309</v>
      </c>
      <c r="S287" s="43">
        <f t="shared" si="13"/>
        <v>925000</v>
      </c>
      <c r="T287" s="5">
        <f t="shared" si="14"/>
        <v>109356.45285361011</v>
      </c>
    </row>
    <row r="288" spans="1:20" x14ac:dyDescent="0.3">
      <c r="A288" s="11" t="s">
        <v>1656</v>
      </c>
      <c r="B288" s="3" t="s">
        <v>1673</v>
      </c>
      <c r="C288" s="3" t="s">
        <v>1023</v>
      </c>
      <c r="D288" s="3" t="s">
        <v>1014</v>
      </c>
      <c r="E288" s="3"/>
      <c r="F288" s="3" t="s">
        <v>1095</v>
      </c>
      <c r="G288" s="3" t="s">
        <v>1674</v>
      </c>
      <c r="H288" s="3" t="s">
        <v>636</v>
      </c>
      <c r="I288" s="3" t="s">
        <v>104</v>
      </c>
      <c r="J288" s="11" t="s">
        <v>1010</v>
      </c>
      <c r="K288" s="3">
        <v>4292.9307538083904</v>
      </c>
      <c r="L288" s="3" t="s">
        <v>119</v>
      </c>
      <c r="M288" s="3" t="s">
        <v>634</v>
      </c>
      <c r="N288" s="3"/>
      <c r="O288" s="3" t="s">
        <v>845</v>
      </c>
      <c r="P288" s="3" t="s">
        <v>1006</v>
      </c>
      <c r="Q288" s="3" t="s">
        <v>1684</v>
      </c>
      <c r="R288" s="15">
        <f t="shared" si="12"/>
        <v>0.81305506700916486</v>
      </c>
      <c r="S288" s="43">
        <f t="shared" si="13"/>
        <v>925000</v>
      </c>
      <c r="T288" s="5">
        <f t="shared" si="14"/>
        <v>752075.93698347744</v>
      </c>
    </row>
    <row r="289" spans="1:20" x14ac:dyDescent="0.3">
      <c r="A289" s="11" t="s">
        <v>1657</v>
      </c>
      <c r="B289" s="3" t="s">
        <v>1675</v>
      </c>
      <c r="C289" s="3" t="s">
        <v>1023</v>
      </c>
      <c r="D289" s="3" t="s">
        <v>1014</v>
      </c>
      <c r="E289" s="3"/>
      <c r="F289" s="3" t="s">
        <v>1095</v>
      </c>
      <c r="G289" s="3" t="s">
        <v>1674</v>
      </c>
      <c r="H289" s="3" t="s">
        <v>904</v>
      </c>
      <c r="I289" s="3" t="s">
        <v>104</v>
      </c>
      <c r="J289" s="11" t="s">
        <v>1010</v>
      </c>
      <c r="K289" s="3">
        <v>13127.237124039801</v>
      </c>
      <c r="L289" s="3" t="s">
        <v>533</v>
      </c>
      <c r="M289" s="3" t="s">
        <v>61</v>
      </c>
      <c r="N289" s="3"/>
      <c r="O289" s="3" t="s">
        <v>845</v>
      </c>
      <c r="P289" s="3" t="s">
        <v>1006</v>
      </c>
      <c r="Q289" s="3" t="s">
        <v>1684</v>
      </c>
      <c r="R289" s="15">
        <f t="shared" si="12"/>
        <v>2.4862191522802655</v>
      </c>
      <c r="S289" s="43">
        <f t="shared" si="13"/>
        <v>925000</v>
      </c>
      <c r="T289" s="5">
        <f t="shared" si="14"/>
        <v>2299752.7158592455</v>
      </c>
    </row>
    <row r="290" spans="1:20" x14ac:dyDescent="0.3">
      <c r="A290" s="11" t="s">
        <v>1658</v>
      </c>
      <c r="B290" s="3" t="s">
        <v>183</v>
      </c>
      <c r="C290" s="3" t="s">
        <v>1023</v>
      </c>
      <c r="D290" s="3" t="s">
        <v>1014</v>
      </c>
      <c r="E290" s="3"/>
      <c r="F290" s="3" t="s">
        <v>1095</v>
      </c>
      <c r="G290" s="3" t="s">
        <v>1674</v>
      </c>
      <c r="H290" s="3" t="s">
        <v>182</v>
      </c>
      <c r="I290" s="3" t="s">
        <v>104</v>
      </c>
      <c r="J290" s="11" t="s">
        <v>1010</v>
      </c>
      <c r="K290" s="3">
        <v>17329.004416433701</v>
      </c>
      <c r="L290" s="3" t="s">
        <v>119</v>
      </c>
      <c r="M290" s="3" t="s">
        <v>61</v>
      </c>
      <c r="N290" s="3"/>
      <c r="O290" s="3" t="s">
        <v>845</v>
      </c>
      <c r="P290" s="3" t="s">
        <v>1006</v>
      </c>
      <c r="Q290" s="3" t="s">
        <v>1684</v>
      </c>
      <c r="R290" s="15">
        <f t="shared" si="12"/>
        <v>3.2820084122033526</v>
      </c>
      <c r="S290" s="43">
        <f t="shared" si="13"/>
        <v>925000</v>
      </c>
      <c r="T290" s="5">
        <f t="shared" si="14"/>
        <v>3035857.7812881013</v>
      </c>
    </row>
    <row r="291" spans="1:20" x14ac:dyDescent="0.3">
      <c r="A291" s="11" t="s">
        <v>1659</v>
      </c>
      <c r="B291" s="3" t="s">
        <v>635</v>
      </c>
      <c r="C291" s="3" t="s">
        <v>1023</v>
      </c>
      <c r="D291" s="3" t="s">
        <v>1014</v>
      </c>
      <c r="E291" s="3"/>
      <c r="F291" s="3" t="s">
        <v>1095</v>
      </c>
      <c r="G291" s="3" t="s">
        <v>1674</v>
      </c>
      <c r="H291" s="3" t="s">
        <v>636</v>
      </c>
      <c r="I291" s="3" t="s">
        <v>104</v>
      </c>
      <c r="J291" s="11" t="s">
        <v>1010</v>
      </c>
      <c r="K291" s="3">
        <v>843.72873981511702</v>
      </c>
      <c r="L291" s="3" t="s">
        <v>119</v>
      </c>
      <c r="M291" s="3" t="s">
        <v>634</v>
      </c>
      <c r="N291" s="3"/>
      <c r="O291" s="3" t="s">
        <v>845</v>
      </c>
      <c r="P291" s="3" t="s">
        <v>1006</v>
      </c>
      <c r="Q291" s="3" t="s">
        <v>1684</v>
      </c>
      <c r="R291" s="15">
        <f t="shared" si="12"/>
        <v>0.15979710981346915</v>
      </c>
      <c r="S291" s="43">
        <f t="shared" si="13"/>
        <v>925000</v>
      </c>
      <c r="T291" s="5">
        <f t="shared" si="14"/>
        <v>147812.32657745897</v>
      </c>
    </row>
    <row r="292" spans="1:20" x14ac:dyDescent="0.3">
      <c r="A292" s="11" t="s">
        <v>1660</v>
      </c>
      <c r="B292" s="3" t="s">
        <v>1676</v>
      </c>
      <c r="C292" s="3" t="s">
        <v>1023</v>
      </c>
      <c r="D292" s="3" t="s">
        <v>1014</v>
      </c>
      <c r="E292" s="3"/>
      <c r="F292" s="3" t="s">
        <v>1012</v>
      </c>
      <c r="G292" s="3" t="s">
        <v>1668</v>
      </c>
      <c r="H292" s="3" t="s">
        <v>760</v>
      </c>
      <c r="I292" s="3" t="s">
        <v>104</v>
      </c>
      <c r="J292" s="11" t="s">
        <v>1010</v>
      </c>
      <c r="K292" s="3">
        <v>10444.692774713199</v>
      </c>
      <c r="L292" s="3" t="s">
        <v>52</v>
      </c>
      <c r="M292" s="3" t="s">
        <v>227</v>
      </c>
      <c r="N292" s="3"/>
      <c r="O292" s="3" t="s">
        <v>845</v>
      </c>
      <c r="P292" s="3" t="s">
        <v>1028</v>
      </c>
      <c r="Q292" s="3"/>
      <c r="R292" s="15">
        <f t="shared" si="12"/>
        <v>1.9781615103623484</v>
      </c>
      <c r="S292" s="43">
        <f t="shared" si="13"/>
        <v>925000</v>
      </c>
      <c r="T292" s="5">
        <f t="shared" si="14"/>
        <v>1829799.3970851724</v>
      </c>
    </row>
    <row r="293" spans="1:20" x14ac:dyDescent="0.3">
      <c r="A293" s="11" t="s">
        <v>1661</v>
      </c>
      <c r="B293" s="3" t="s">
        <v>228</v>
      </c>
      <c r="C293" s="3" t="s">
        <v>1023</v>
      </c>
      <c r="D293" s="3" t="s">
        <v>1014</v>
      </c>
      <c r="E293" s="3"/>
      <c r="F293" s="3" t="s">
        <v>1012</v>
      </c>
      <c r="G293" s="3" t="s">
        <v>1668</v>
      </c>
      <c r="H293" s="3" t="s">
        <v>229</v>
      </c>
      <c r="I293" s="3" t="s">
        <v>104</v>
      </c>
      <c r="J293" s="11" t="s">
        <v>1010</v>
      </c>
      <c r="K293" s="3">
        <v>6094.7192994173001</v>
      </c>
      <c r="L293" s="3" t="s">
        <v>227</v>
      </c>
      <c r="M293" s="3" t="s">
        <v>226</v>
      </c>
      <c r="N293" s="3"/>
      <c r="O293" s="3" t="s">
        <v>845</v>
      </c>
      <c r="P293" s="3" t="s">
        <v>1028</v>
      </c>
      <c r="Q293" s="3"/>
      <c r="R293" s="15">
        <f t="shared" si="12"/>
        <v>1.154302897616913</v>
      </c>
      <c r="S293" s="43">
        <f t="shared" si="13"/>
        <v>925000</v>
      </c>
      <c r="T293" s="5">
        <f t="shared" si="14"/>
        <v>1067730.1802956446</v>
      </c>
    </row>
    <row r="294" spans="1:20" x14ac:dyDescent="0.3">
      <c r="A294" s="11" t="s">
        <v>1662</v>
      </c>
      <c r="B294" s="3" t="s">
        <v>224</v>
      </c>
      <c r="C294" s="3" t="s">
        <v>1023</v>
      </c>
      <c r="D294" s="3" t="s">
        <v>1014</v>
      </c>
      <c r="E294" s="3"/>
      <c r="F294" s="3" t="s">
        <v>1046</v>
      </c>
      <c r="G294" s="3" t="s">
        <v>1677</v>
      </c>
      <c r="H294" s="3" t="s">
        <v>225</v>
      </c>
      <c r="I294" s="3" t="s">
        <v>104</v>
      </c>
      <c r="J294" s="11" t="s">
        <v>1010</v>
      </c>
      <c r="K294" s="3">
        <v>13113.716827009201</v>
      </c>
      <c r="L294" s="3" t="s">
        <v>223</v>
      </c>
      <c r="M294" s="3" t="s">
        <v>222</v>
      </c>
      <c r="N294" s="3"/>
      <c r="O294" s="3" t="s">
        <v>845</v>
      </c>
      <c r="P294" s="3" t="s">
        <v>1006</v>
      </c>
      <c r="Q294" s="3" t="s">
        <v>1679</v>
      </c>
      <c r="R294" s="15">
        <f t="shared" si="12"/>
        <v>2.4836584899638638</v>
      </c>
      <c r="S294" s="43">
        <f t="shared" si="13"/>
        <v>925000</v>
      </c>
      <c r="T294" s="5">
        <f t="shared" si="14"/>
        <v>2297384.1032165741</v>
      </c>
    </row>
    <row r="295" spans="1:20" x14ac:dyDescent="0.3">
      <c r="S295" s="51"/>
    </row>
  </sheetData>
  <autoFilter ref="A1:T294" xr:uid="{1F38B47E-7174-431B-94E5-F2000AFD8333}"/>
  <sortState xmlns:xlrd2="http://schemas.microsoft.com/office/spreadsheetml/2017/richdata2" ref="A2:T257">
    <sortCondition ref="A2:A257"/>
  </sortState>
  <phoneticPr fontId="23" type="noConversion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130" zoomScaleNormal="130" workbookViewId="0">
      <selection activeCell="H8" sqref="H8"/>
    </sheetView>
  </sheetViews>
  <sheetFormatPr defaultColWidth="9.109375" defaultRowHeight="13.8" x14ac:dyDescent="0.3"/>
  <cols>
    <col min="1" max="1" width="8.88671875" style="4" bestFit="1" customWidth="1"/>
    <col min="2" max="2" width="7.88671875" style="4" bestFit="1" customWidth="1"/>
    <col min="3" max="3" width="8.88671875" style="4" bestFit="1" customWidth="1"/>
    <col min="4" max="4" width="22.6640625" style="4" bestFit="1" customWidth="1"/>
    <col min="5" max="5" width="12.109375" style="49" bestFit="1" customWidth="1"/>
    <col min="6" max="7" width="7.88671875" style="4" bestFit="1" customWidth="1"/>
    <col min="8" max="8" width="39.88671875" style="4" bestFit="1" customWidth="1"/>
    <col min="9" max="16384" width="9.109375" style="4"/>
  </cols>
  <sheetData>
    <row r="1" spans="1:8" s="2" customFormat="1" x14ac:dyDescent="0.3">
      <c r="A1" s="1" t="s">
        <v>0</v>
      </c>
      <c r="B1" s="10" t="s">
        <v>1590</v>
      </c>
      <c r="C1" s="1" t="s">
        <v>1592</v>
      </c>
      <c r="D1" s="1" t="s">
        <v>1591</v>
      </c>
      <c r="E1" s="47" t="s">
        <v>1004</v>
      </c>
      <c r="F1" s="1" t="s">
        <v>19</v>
      </c>
      <c r="G1" s="1" t="s">
        <v>1596</v>
      </c>
      <c r="H1" s="1" t="s">
        <v>1622</v>
      </c>
    </row>
    <row r="2" spans="1:8" x14ac:dyDescent="0.3">
      <c r="A2" s="3">
        <v>3</v>
      </c>
      <c r="B2" s="11" t="s">
        <v>1588</v>
      </c>
      <c r="C2" s="3">
        <v>4</v>
      </c>
      <c r="D2" s="3" t="s">
        <v>1589</v>
      </c>
      <c r="E2" s="48">
        <v>230647.88973659999</v>
      </c>
      <c r="F2" s="3" t="s">
        <v>39</v>
      </c>
      <c r="G2" s="15">
        <f>E2/5280</f>
        <v>43.683312450113633</v>
      </c>
      <c r="H2" s="4" t="s">
        <v>1693</v>
      </c>
    </row>
    <row r="3" spans="1:8" x14ac:dyDescent="0.3">
      <c r="A3" s="3">
        <v>55</v>
      </c>
      <c r="B3" s="11" t="s">
        <v>1586</v>
      </c>
      <c r="C3" s="3">
        <v>9</v>
      </c>
      <c r="D3" s="3" t="s">
        <v>1587</v>
      </c>
      <c r="E3" s="48">
        <v>248309.57233511299</v>
      </c>
      <c r="F3" s="3" t="s">
        <v>104</v>
      </c>
      <c r="G3" s="15">
        <f t="shared" ref="G3:G12" si="0">E3/5280</f>
        <v>47.0283280937714</v>
      </c>
      <c r="H3" s="4" t="s">
        <v>1692</v>
      </c>
    </row>
    <row r="4" spans="1:8" x14ac:dyDescent="0.3">
      <c r="A4" s="3">
        <v>223</v>
      </c>
      <c r="B4" s="11" t="s">
        <v>1584</v>
      </c>
      <c r="C4" s="3">
        <v>5</v>
      </c>
      <c r="D4" s="3" t="s">
        <v>1585</v>
      </c>
      <c r="E4" s="48">
        <v>56784.731040372499</v>
      </c>
      <c r="F4" s="3" t="s">
        <v>39</v>
      </c>
      <c r="G4" s="15">
        <f t="shared" si="0"/>
        <v>10.754683909161457</v>
      </c>
      <c r="H4" s="4" t="s">
        <v>1691</v>
      </c>
    </row>
    <row r="5" spans="1:8" x14ac:dyDescent="0.3">
      <c r="A5" s="3">
        <v>228</v>
      </c>
      <c r="B5" s="11" t="s">
        <v>1582</v>
      </c>
      <c r="C5" s="3">
        <v>8</v>
      </c>
      <c r="D5" s="3" t="s">
        <v>1583</v>
      </c>
      <c r="E5" s="48">
        <v>283465.01071934402</v>
      </c>
      <c r="F5" s="3" t="s">
        <v>104</v>
      </c>
      <c r="G5" s="15">
        <f t="shared" si="0"/>
        <v>53.686555060481822</v>
      </c>
      <c r="H5" s="4" t="s">
        <v>1694</v>
      </c>
    </row>
    <row r="6" spans="1:8" x14ac:dyDescent="0.3">
      <c r="A6" s="3">
        <v>229</v>
      </c>
      <c r="B6" s="11" t="s">
        <v>1580</v>
      </c>
      <c r="C6" s="3">
        <v>2</v>
      </c>
      <c r="D6" s="3" t="s">
        <v>1581</v>
      </c>
      <c r="E6" s="48">
        <v>62629.516428291099</v>
      </c>
      <c r="F6" s="3" t="s">
        <v>39</v>
      </c>
      <c r="G6" s="15">
        <f t="shared" si="0"/>
        <v>11.861650838691496</v>
      </c>
      <c r="H6" s="4" t="s">
        <v>1695</v>
      </c>
    </row>
    <row r="7" spans="1:8" x14ac:dyDescent="0.3">
      <c r="A7" s="3">
        <v>230</v>
      </c>
      <c r="B7" s="11" t="s">
        <v>1574</v>
      </c>
      <c r="C7" s="3">
        <v>6</v>
      </c>
      <c r="D7" s="3" t="s">
        <v>1579</v>
      </c>
      <c r="E7" s="48">
        <v>53840.497949636199</v>
      </c>
      <c r="F7" s="3" t="s">
        <v>104</v>
      </c>
      <c r="G7" s="15">
        <f t="shared" si="0"/>
        <v>10.197064005612917</v>
      </c>
      <c r="H7" s="4" t="s">
        <v>1625</v>
      </c>
    </row>
    <row r="8" spans="1:8" x14ac:dyDescent="0.3">
      <c r="A8" s="3">
        <v>231</v>
      </c>
      <c r="B8" s="11" t="s">
        <v>1576</v>
      </c>
      <c r="C8" s="3">
        <v>6</v>
      </c>
      <c r="D8" s="3" t="s">
        <v>1578</v>
      </c>
      <c r="E8" s="48">
        <v>79096.064221136505</v>
      </c>
      <c r="F8" s="3" t="s">
        <v>104</v>
      </c>
      <c r="G8" s="15">
        <f t="shared" si="0"/>
        <v>14.980315193397065</v>
      </c>
      <c r="H8" s="4" t="s">
        <v>1683</v>
      </c>
    </row>
    <row r="9" spans="1:8" x14ac:dyDescent="0.3">
      <c r="A9" s="3">
        <v>236</v>
      </c>
      <c r="B9" s="11" t="s">
        <v>1576</v>
      </c>
      <c r="C9" s="3">
        <v>6</v>
      </c>
      <c r="D9" s="3" t="s">
        <v>1577</v>
      </c>
      <c r="E9" s="48">
        <v>74236.986975890206</v>
      </c>
      <c r="F9" s="3" t="s">
        <v>104</v>
      </c>
      <c r="G9" s="15">
        <f t="shared" si="0"/>
        <v>14.060035412100417</v>
      </c>
    </row>
    <row r="10" spans="1:8" x14ac:dyDescent="0.3">
      <c r="A10" s="3">
        <v>237</v>
      </c>
      <c r="B10" s="11" t="s">
        <v>1574</v>
      </c>
      <c r="C10" s="3">
        <v>6</v>
      </c>
      <c r="D10" s="3" t="s">
        <v>1575</v>
      </c>
      <c r="E10" s="48">
        <v>48389.447707938598</v>
      </c>
      <c r="F10" s="3" t="s">
        <v>104</v>
      </c>
      <c r="G10" s="15">
        <f t="shared" si="0"/>
        <v>9.164668126503523</v>
      </c>
    </row>
    <row r="11" spans="1:8" x14ac:dyDescent="0.3">
      <c r="A11" s="3">
        <v>238</v>
      </c>
      <c r="B11" s="11" t="s">
        <v>1572</v>
      </c>
      <c r="C11" s="3">
        <v>10</v>
      </c>
      <c r="D11" s="3" t="s">
        <v>1573</v>
      </c>
      <c r="E11" s="48">
        <v>63214.120000826799</v>
      </c>
      <c r="F11" s="3" t="s">
        <v>104</v>
      </c>
      <c r="G11" s="15">
        <f t="shared" si="0"/>
        <v>11.972371212277803</v>
      </c>
      <c r="H11" s="4" t="s">
        <v>1681</v>
      </c>
    </row>
    <row r="12" spans="1:8" x14ac:dyDescent="0.3">
      <c r="A12" s="3">
        <v>239</v>
      </c>
      <c r="B12" s="11" t="s">
        <v>1570</v>
      </c>
      <c r="C12" s="3">
        <v>11</v>
      </c>
      <c r="D12" s="3" t="s">
        <v>1571</v>
      </c>
      <c r="E12" s="48">
        <v>10533.7910201799</v>
      </c>
      <c r="F12" s="3" t="s">
        <v>39</v>
      </c>
      <c r="G12" s="15">
        <f t="shared" si="0"/>
        <v>1.9950361780643751</v>
      </c>
      <c r="H12" s="4" t="s">
        <v>1679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NEAS_GSIs</vt:lpstr>
      <vt:lpstr>NEAS_Roadways</vt:lpstr>
      <vt:lpstr>NEAS_BikePed</vt:lpstr>
      <vt:lpstr>NEAS_Transit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Tresohlavy, Timothy</dc:creator>
  <cp:lastModifiedBy>Watson, Brandon</cp:lastModifiedBy>
  <dcterms:created xsi:type="dcterms:W3CDTF">2021-03-24T13:33:19Z</dcterms:created>
  <dcterms:modified xsi:type="dcterms:W3CDTF">2021-06-15T18:31:44Z</dcterms:modified>
</cp:coreProperties>
</file>